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65326" windowWidth="8130" windowHeight="7320" activeTab="0"/>
  </bookViews>
  <sheets>
    <sheet name="dem3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'dem33'!$A$17:$L$248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 localSheetId="0">'dem33'!$D$129:$L$129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'dem33'!$K$246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'dem33'!$A$1:$L$248</definedName>
    <definedName name="_xlnm.Print_Titles" localSheetId="0">'dem33'!$14:$17</definedName>
    <definedName name="pw" localSheetId="0">'dem33'!$D$42:$L$42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'dem33'!#REF!</definedName>
    <definedName name="swc">#REF!</definedName>
    <definedName name="tax">#REF!</definedName>
    <definedName name="udhd">#REF!</definedName>
    <definedName name="urbancap">#REF!</definedName>
    <definedName name="Voted" localSheetId="0">'dem33'!$E$12:$G$12</definedName>
    <definedName name="Voted">#REF!</definedName>
    <definedName name="water" localSheetId="0">'dem33'!$D$104:$L$104</definedName>
    <definedName name="water">#REF!</definedName>
    <definedName name="watercap" localSheetId="0">'dem33'!$D$244:$L$244</definedName>
    <definedName name="watercap">#REF!</definedName>
    <definedName name="welfarecap">#REF!</definedName>
    <definedName name="Z_239EE218_578E_4317_BEED_14D5D7089E27_.wvu.Cols" localSheetId="0" hidden="1">'dem33'!#REF!</definedName>
    <definedName name="Z_239EE218_578E_4317_BEED_14D5D7089E27_.wvu.FilterData" localSheetId="0" hidden="1">'dem33'!$A$1:$L$244</definedName>
    <definedName name="Z_239EE218_578E_4317_BEED_14D5D7089E27_.wvu.PrintArea" localSheetId="0" hidden="1">'dem33'!$B$1:$L$246</definedName>
    <definedName name="Z_239EE218_578E_4317_BEED_14D5D7089E27_.wvu.PrintTitles" localSheetId="0" hidden="1">'dem33'!$14:$17</definedName>
    <definedName name="Z_302A3EA3_AE96_11D5_A646_0050BA3D7AFD_.wvu.Cols" localSheetId="0" hidden="1">'dem33'!#REF!</definedName>
    <definedName name="Z_302A3EA3_AE96_11D5_A646_0050BA3D7AFD_.wvu.FilterData" localSheetId="0" hidden="1">'dem33'!$A$1:$L$244</definedName>
    <definedName name="Z_302A3EA3_AE96_11D5_A646_0050BA3D7AFD_.wvu.PrintArea" localSheetId="0" hidden="1">'dem33'!$B$1:$L$246</definedName>
    <definedName name="Z_302A3EA3_AE96_11D5_A646_0050BA3D7AFD_.wvu.PrintTitles" localSheetId="0" hidden="1">'dem33'!$14:$17</definedName>
    <definedName name="Z_36DBA021_0ECB_11D4_8064_004005726899_.wvu.Cols" localSheetId="0" hidden="1">'dem33'!#REF!</definedName>
    <definedName name="Z_36DBA021_0ECB_11D4_8064_004005726899_.wvu.FilterData" localSheetId="0" hidden="1">'dem33'!$C$19:$C$223</definedName>
    <definedName name="Z_36DBA021_0ECB_11D4_8064_004005726899_.wvu.PrintArea" localSheetId="0" hidden="1">'dem33'!$A$1:$L$223</definedName>
    <definedName name="Z_36DBA021_0ECB_11D4_8064_004005726899_.wvu.PrintTitles" localSheetId="0" hidden="1">'dem33'!$14:$17</definedName>
    <definedName name="Z_93EBE921_AE91_11D5_8685_004005726899_.wvu.Cols" localSheetId="0" hidden="1">'dem33'!#REF!</definedName>
    <definedName name="Z_93EBE921_AE91_11D5_8685_004005726899_.wvu.FilterData" localSheetId="0" hidden="1">'dem33'!$C$19:$C$223</definedName>
    <definedName name="Z_93EBE921_AE91_11D5_8685_004005726899_.wvu.PrintArea" localSheetId="0" hidden="1">'dem33'!$A$1:$L$223</definedName>
    <definedName name="Z_93EBE921_AE91_11D5_8685_004005726899_.wvu.PrintTitles" localSheetId="0" hidden="1">'dem33'!$14:$17</definedName>
    <definedName name="Z_94DA79C1_0FDE_11D5_9579_000021DAEEA2_.wvu.Cols" localSheetId="0" hidden="1">'dem33'!#REF!</definedName>
    <definedName name="Z_94DA79C1_0FDE_11D5_9579_000021DAEEA2_.wvu.FilterData" localSheetId="0" hidden="1">'dem33'!$C$19:$C$223</definedName>
    <definedName name="Z_94DA79C1_0FDE_11D5_9579_000021DAEEA2_.wvu.PrintArea" localSheetId="0" hidden="1">'dem33'!$A$1:$L$223</definedName>
    <definedName name="Z_94DA79C1_0FDE_11D5_9579_000021DAEEA2_.wvu.PrintTitles" localSheetId="0" hidden="1">'dem33'!$14:$17</definedName>
    <definedName name="Z_B4CB097F_161F_11D5_8064_004005726899_.wvu.FilterData" localSheetId="0" hidden="1">'dem33'!$C$19:$C$223</definedName>
    <definedName name="Z_B4CB0981_161F_11D5_8064_004005726899_.wvu.FilterData" localSheetId="0" hidden="1">'dem33'!$C$19:$C$223</definedName>
    <definedName name="Z_B4CB099B_161F_11D5_8064_004005726899_.wvu.FilterData" localSheetId="0" hidden="1">'dem33'!$C$19:$C$223</definedName>
    <definedName name="Z_C868F8C3_16D7_11D5_A68D_81D6213F5331_.wvu.Cols" localSheetId="0" hidden="1">'dem33'!#REF!</definedName>
    <definedName name="Z_C868F8C3_16D7_11D5_A68D_81D6213F5331_.wvu.FilterData" localSheetId="0" hidden="1">'dem33'!$C$19:$C$223</definedName>
    <definedName name="Z_C868F8C3_16D7_11D5_A68D_81D6213F5331_.wvu.PrintArea" localSheetId="0" hidden="1">'dem33'!$A$1:$L$223</definedName>
    <definedName name="Z_C868F8C3_16D7_11D5_A68D_81D6213F5331_.wvu.PrintTitles" localSheetId="0" hidden="1">'dem33'!$14:$17</definedName>
    <definedName name="Z_E5DF37BD_125C_11D5_8DC4_D0F5D88B3549_.wvu.Cols" localSheetId="0" hidden="1">'dem33'!#REF!</definedName>
    <definedName name="Z_E5DF37BD_125C_11D5_8DC4_D0F5D88B3549_.wvu.FilterData" localSheetId="0" hidden="1">'dem33'!$C$19:$C$223</definedName>
    <definedName name="Z_E5DF37BD_125C_11D5_8DC4_D0F5D88B3549_.wvu.PrintArea" localSheetId="0" hidden="1">'dem33'!$A$1:$L$223</definedName>
    <definedName name="Z_E5DF37BD_125C_11D5_8DC4_D0F5D88B3549_.wvu.PrintTitles" localSheetId="0" hidden="1">'dem33'!$14:$17</definedName>
    <definedName name="Z_F8ADACC1_164E_11D6_B603_000021DAEEA2_.wvu.Cols" localSheetId="0" hidden="1">'dem33'!#REF!</definedName>
    <definedName name="Z_F8ADACC1_164E_11D6_B603_000021DAEEA2_.wvu.FilterData" localSheetId="0" hidden="1">'dem33'!$C$19:$C$223</definedName>
    <definedName name="Z_F8ADACC1_164E_11D6_B603_000021DAEEA2_.wvu.PrintArea" localSheetId="0" hidden="1">'dem33'!$A$1:$L$223</definedName>
    <definedName name="Z_F8ADACC1_164E_11D6_B603_000021DAEEA2_.wvu.PrintTitles" localSheetId="0" hidden="1">'dem33'!$14:$17</definedName>
  </definedNames>
  <calcPr fullCalcOnLoad="1"/>
</workbook>
</file>

<file path=xl/sharedStrings.xml><?xml version="1.0" encoding="utf-8"?>
<sst xmlns="http://schemas.openxmlformats.org/spreadsheetml/2006/main" count="373" uniqueCount="230">
  <si>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</si>
  <si>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</si>
  <si>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</si>
  <si>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</si>
  <si>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</si>
  <si>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</si>
  <si>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</si>
  <si>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</si>
  <si>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</si>
  <si>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</si>
  <si>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</si>
  <si>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</si>
  <si>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</si>
  <si>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</si>
  <si>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</si>
  <si>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</si>
  <si>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</si>
  <si>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</si>
  <si>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</si>
  <si>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34.45.71</t>
  </si>
  <si>
    <t>West District</t>
  </si>
  <si>
    <t>34.46.71</t>
  </si>
  <si>
    <t>North District</t>
  </si>
  <si>
    <t>34.47.71</t>
  </si>
  <si>
    <t>South District</t>
  </si>
  <si>
    <t>34.48.71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</si>
  <si>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</si>
  <si>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</si>
  <si>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</si>
  <si>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</si>
  <si>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</si>
  <si>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</si>
  <si>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</si>
  <si>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</si>
  <si>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</si>
  <si>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</si>
  <si>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</si>
  <si>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Geyzing Sub-Division</t>
  </si>
  <si>
    <t>34.53.01</t>
  </si>
  <si>
    <t>34.53.11</t>
  </si>
  <si>
    <t>34.53.13</t>
  </si>
  <si>
    <t>Namchi Sub-Division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</si>
  <si>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</si>
  <si>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</si>
  <si>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</si>
  <si>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</si>
  <si>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</si>
  <si>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</si>
  <si>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</si>
  <si>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</si>
  <si>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60.47.72</t>
  </si>
  <si>
    <t>60.48.72</t>
  </si>
  <si>
    <t>60.48.74</t>
  </si>
  <si>
    <t>60.00.73</t>
  </si>
  <si>
    <t>Water Supply</t>
  </si>
  <si>
    <t>CAPITAL SECTION</t>
  </si>
  <si>
    <t>Urban Water Supply</t>
  </si>
  <si>
    <t>60.00.71</t>
  </si>
  <si>
    <t>Rural Water Supply</t>
  </si>
  <si>
    <t>Sewerage and Sanitation</t>
  </si>
  <si>
    <t>Sewerage Services</t>
  </si>
  <si>
    <t>Gangtok Water Supply (State Plan)</t>
  </si>
  <si>
    <t>61.00.71</t>
  </si>
  <si>
    <t>63.00.71</t>
  </si>
  <si>
    <t>64.00.71</t>
  </si>
  <si>
    <t>Other Water Supply Scheme</t>
  </si>
  <si>
    <t>61.00.74</t>
  </si>
  <si>
    <t>Gangtok Water Supply Schemes ( East)</t>
  </si>
  <si>
    <t>Namchi Water Supply Schemes (South)</t>
  </si>
  <si>
    <t>Pakyong Water Supply Schemes (East)</t>
  </si>
  <si>
    <t>70.00.72</t>
  </si>
  <si>
    <t>Gyalshing Water Supply Schemes (West)</t>
  </si>
  <si>
    <t>70.00.74</t>
  </si>
  <si>
    <t>61.00.75</t>
  </si>
  <si>
    <t>65.00.72</t>
  </si>
  <si>
    <t>60.00.76</t>
  </si>
  <si>
    <t>60.00.77</t>
  </si>
  <si>
    <t>Strengthening of Distribution System of Pakyong Water Supply Scheme in East Sikkim (NEC)</t>
  </si>
  <si>
    <t>70.00.77</t>
  </si>
  <si>
    <t>70.00.76</t>
  </si>
  <si>
    <t>Pakyong Water Supply Scheme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</si>
  <si>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</si>
  <si>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</si>
  <si>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</si>
  <si>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</si>
  <si>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</si>
  <si>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</si>
  <si>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</si>
  <si>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</si>
  <si>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</si>
  <si>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</si>
  <si>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</si>
  <si>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</si>
  <si>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</si>
  <si>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</si>
  <si>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</si>
  <si>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</si>
  <si>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</si>
  <si>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</si>
  <si>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</si>
  <si>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</si>
  <si>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</si>
  <si>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</si>
  <si>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</si>
  <si>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70.00.80</t>
  </si>
  <si>
    <t>70.00.81</t>
  </si>
  <si>
    <t>70.00.83</t>
  </si>
  <si>
    <t>II. Details of the estimates and the heads under which this grant will be accounted for:</t>
  </si>
  <si>
    <t>Revenue</t>
  </si>
  <si>
    <t>Capital</t>
  </si>
  <si>
    <t>Augmentation of Rongli Water Supply Scheme (State Plan)</t>
  </si>
  <si>
    <t>Rongli Water Supply Schemes (East)</t>
  </si>
  <si>
    <t>Namchi Water Supply Scheme (State Plan)</t>
  </si>
  <si>
    <t>Gangtok Water Supply Schemes (East)</t>
  </si>
  <si>
    <t>Augmentation of Rhenock Water Supply Scheme (NLCPR)</t>
  </si>
  <si>
    <t>Augmentation of Gyalshing Water Supply Scheme (NLCPR)</t>
  </si>
  <si>
    <t>Construction of Drainage and Sewerage System in Gangtok (State Plan)</t>
  </si>
  <si>
    <t>Drainage and Sewerage System in South District</t>
  </si>
  <si>
    <t>Drainage and Sewerage System in South        District</t>
  </si>
  <si>
    <t>70.00.86</t>
  </si>
  <si>
    <t>State Share of NABARD Schemes</t>
  </si>
  <si>
    <t>70.00.87</t>
  </si>
  <si>
    <t>60.45.76</t>
  </si>
  <si>
    <t>Renovation and Modernisation of Other Bazar Water Supply Schemes</t>
  </si>
  <si>
    <t>60.45.77</t>
  </si>
  <si>
    <t>Water Supply Schemes in  East District</t>
  </si>
  <si>
    <t>60.46.75</t>
  </si>
  <si>
    <t>60.46.76</t>
  </si>
  <si>
    <t>Water Supply Schemes in  West District</t>
  </si>
  <si>
    <t>60.47.75</t>
  </si>
  <si>
    <t>60.48.75</t>
  </si>
  <si>
    <t>Water Supply Schemes in South District</t>
  </si>
  <si>
    <t>62.00.83</t>
  </si>
  <si>
    <t>62.00.84</t>
  </si>
  <si>
    <t>62.00.85</t>
  </si>
  <si>
    <t>Sewerage System at Namchi (State Share of UIDSSMT Scheme)</t>
  </si>
  <si>
    <t>Sewerage System at Jorethang (State Share of UIDSSMT Scheme)</t>
  </si>
  <si>
    <t>Sewerage System at Melli (State Share of UIDSSMT Scheme)</t>
  </si>
  <si>
    <t>63.00.83</t>
  </si>
  <si>
    <t>Sewerage System at Rangpo (State Share of UIDSSMT Scheme)</t>
  </si>
  <si>
    <t>61.00.77</t>
  </si>
  <si>
    <t>Maintenance of Sewerage &amp; Drainage 
System</t>
  </si>
  <si>
    <t>Capital Outlay on Water Supply &amp; 
Sanitation</t>
  </si>
  <si>
    <t>State Share of JNNURM /UIDSSMT 
Schemes</t>
  </si>
  <si>
    <t>Drainage and Sewerage System in 
East District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</si>
  <si>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</si>
  <si>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</si>
  <si>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</si>
  <si>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</si>
  <si>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61.00.79</t>
  </si>
  <si>
    <t>61.00.80</t>
  </si>
  <si>
    <t>Upgradation &amp; Modernization of Feeder of Selep Water Treatment Plant for Gangtok (NEC)</t>
  </si>
  <si>
    <t>60.00.83</t>
  </si>
  <si>
    <t>Water Supply Scheme of Namchi Town, Phase II (NEC)</t>
  </si>
  <si>
    <t>61.00.73</t>
  </si>
  <si>
    <t>34.48.73</t>
  </si>
  <si>
    <t>DEMAND NO. 33</t>
  </si>
  <si>
    <t>(c) Water Supply, Sanitation, Housing &amp; Urban Development</t>
  </si>
  <si>
    <t>B - Social Services</t>
  </si>
  <si>
    <t>Jorethang Water Supply Scheme</t>
  </si>
  <si>
    <t>Gyalshing  Water Supply Scheme</t>
  </si>
  <si>
    <t>Water Supply in Rural Marketing Centre</t>
  </si>
  <si>
    <t>Yangang Water Supply Scheme</t>
  </si>
  <si>
    <t>70.00.90</t>
  </si>
  <si>
    <t>Water Purification</t>
  </si>
  <si>
    <t>70.00.97</t>
  </si>
  <si>
    <t>Survey and Investigation and Consultancy Charges for Water Supply to Namchi from Bermeilli Source</t>
  </si>
  <si>
    <t>Drainage and Sewerage System in 
Gangtok</t>
  </si>
  <si>
    <t>Augmentation of Sang Water Supply scheme (NLCPR)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</si>
  <si>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</si>
  <si>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</si>
  <si>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</si>
  <si>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</si>
  <si>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2010-11</t>
  </si>
  <si>
    <t>P.H.E. Department</t>
  </si>
  <si>
    <t>63.00.72</t>
  </si>
  <si>
    <t>71.00.71</t>
  </si>
  <si>
    <t>Schemes under 10% Lumpsum Provision for NE States including Sikkim (100% CSS)</t>
  </si>
  <si>
    <t>Water Supply Scheme for Chakung in West Sikkim</t>
  </si>
  <si>
    <t>71.00.72</t>
  </si>
  <si>
    <t>Water Supply Scheme for Soreng in West Sikkim</t>
  </si>
  <si>
    <t>71.00.73</t>
  </si>
  <si>
    <t>70.00.98</t>
  </si>
  <si>
    <t>Water Supply to Namchi from Bermeilli Source (NLCPR)</t>
  </si>
  <si>
    <t>70.00.71</t>
  </si>
  <si>
    <t>State Share of Central Schemes</t>
  </si>
  <si>
    <t>70.00.99</t>
  </si>
  <si>
    <t>Construction of Water Supply Scheme at Makha Bazar</t>
  </si>
  <si>
    <t>Construction of Sewerage System at Ranipool (State Share of NRCD Scheme)</t>
  </si>
  <si>
    <t>Construction of Sewerage System at Singtam (State Share of NRCD Scheme)</t>
  </si>
  <si>
    <t>Schemes Financed by NABARD 
(P.H.E.)</t>
  </si>
  <si>
    <t>2011-12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</si>
  <si>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</si>
  <si>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</si>
  <si>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</si>
  <si>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</si>
  <si>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</si>
  <si>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72.00.72</t>
  </si>
  <si>
    <t>Water Supply Scheme for West District</t>
  </si>
  <si>
    <t>Water Supply Scheme for South District</t>
  </si>
  <si>
    <t>Water Supply Scheme for East District</t>
  </si>
  <si>
    <t>74.00.71</t>
  </si>
  <si>
    <t>(In Thousands of Rupees)</t>
  </si>
  <si>
    <t>I. Estimate of the amount required in the year ending 31st March, 2013 to defray the charges in respect of Water Security and Public Health Engineering</t>
  </si>
  <si>
    <t>2012-13</t>
  </si>
  <si>
    <t>34.44.14</t>
  </si>
  <si>
    <t>Rent, Rates and Taxes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</si>
  <si>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</si>
  <si>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</si>
  <si>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</si>
  <si>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</si>
  <si>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74.00.74</t>
  </si>
  <si>
    <t>74.00.72</t>
  </si>
  <si>
    <t>74.00.73</t>
  </si>
  <si>
    <t>34.48.74</t>
  </si>
  <si>
    <t>Upgradation of Namchi Water Supply Scheme (State Specific Grant under 13th Finance Commission)</t>
  </si>
  <si>
    <t>Overhauling of Changay Source for Water Supply Schemes at Rabdentse and Gyalshing (State Specific Grant under 13th Finance Commission)</t>
  </si>
  <si>
    <t>General Pool Accommodation</t>
  </si>
  <si>
    <t>Augmentation of Greater Rangpo Water Supply Scheme (NLCPR)</t>
  </si>
  <si>
    <t>Water Supply Scheme for Ravongla in South Sikkim</t>
  </si>
  <si>
    <t>Providing Water supply to Chenreji Statue Complex at Sangacholing (SPA)</t>
  </si>
  <si>
    <t>Augmentation of Water Supply Scheme of newly created Jorethang Nagar Panchayat (NLCPR)</t>
  </si>
  <si>
    <t>Extension of Gangtok Sewerage System 
Phase III (NEC)</t>
  </si>
  <si>
    <t>Extension of Gangtok Sewerage Scheme Phase IV (State Share of NRCD)</t>
  </si>
  <si>
    <t>60.00.84</t>
  </si>
  <si>
    <t>60.00.85</t>
  </si>
  <si>
    <t xml:space="preserve">Land Compensation </t>
  </si>
  <si>
    <t>Water Supply to Internation Flower Festival Zone</t>
  </si>
  <si>
    <t>Providing Distribution Reservoir and Distribution Main Trunk Lines for Water Supply to Namchi (NEC)</t>
  </si>
  <si>
    <t>Ranipool Water Supply Scheme 
(NEC)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</si>
</sst>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[$-409]dddd\,\ mmmm\ dd\,\ yyyy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63" applyNumberFormat="1" applyFont="1" applyFill="1" applyAlignment="1" applyProtection="1">
      <alignment horizontal="right"/>
      <protection/>
    </xf>
    <xf numFmtId="0" fontId="5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60" applyFont="1" applyFill="1" applyAlignment="1">
      <alignment horizontal="left" vertical="top" wrapText="1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1" applyFont="1" applyFill="1" applyBorder="1">
      <alignment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Alignment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righ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185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202" fontId="5" fillId="0" borderId="0" xfId="63" applyNumberFormat="1" applyFont="1" applyFill="1" applyBorder="1" applyAlignment="1">
      <alignment horizontal="right" vertical="top" wrapText="1"/>
      <protection/>
    </xf>
    <xf numFmtId="185" fontId="4" fillId="0" borderId="0" xfId="60" applyNumberFormat="1" applyFont="1" applyFill="1" applyBorder="1" applyAlignment="1">
      <alignment horizontal="right" vertical="top"/>
      <protection/>
    </xf>
    <xf numFmtId="49" fontId="4" fillId="0" borderId="0" xfId="63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Fill="1" applyBorder="1" applyAlignment="1" applyProtection="1">
      <alignment horizontal="left" vertical="top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12" xfId="63" applyNumberFormat="1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/>
      <protection/>
    </xf>
    <xf numFmtId="0" fontId="4" fillId="0" borderId="0" xfId="63" applyNumberFormat="1" applyFont="1" applyFill="1" applyBorder="1" applyAlignment="1" applyProtection="1">
      <alignment horizontal="right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Alignment="1">
      <alignment horizontal="right"/>
      <protection/>
    </xf>
    <xf numFmtId="185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192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12" xfId="59" applyNumberFormat="1" applyFont="1" applyFill="1" applyBorder="1" applyAlignment="1">
      <alignment horizontal="right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184" fontId="5" fillId="0" borderId="0" xfId="59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49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185" fontId="4" fillId="0" borderId="0" xfId="63" applyNumberFormat="1" applyFont="1" applyFill="1" applyBorder="1" applyAlignment="1">
      <alignment horizontal="right" vertical="top"/>
      <protection/>
    </xf>
    <xf numFmtId="0" fontId="4" fillId="0" borderId="0" xfId="63" applyFont="1" applyFill="1" applyBorder="1" applyAlignment="1">
      <alignment horizontal="right" vertical="top" wrapText="1"/>
      <protection/>
    </xf>
    <xf numFmtId="0" fontId="4" fillId="0" borderId="12" xfId="59" applyFont="1" applyFill="1" applyBorder="1" applyAlignment="1">
      <alignment horizontal="left" vertical="top" wrapText="1"/>
      <protection/>
    </xf>
    <xf numFmtId="0" fontId="4" fillId="0" borderId="12" xfId="59" applyFont="1" applyFill="1" applyBorder="1" applyAlignment="1">
      <alignment horizontal="right" vertical="top" wrapText="1"/>
      <protection/>
    </xf>
    <xf numFmtId="0" fontId="5" fillId="0" borderId="12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vertical="center" wrapText="1"/>
      <protection/>
    </xf>
    <xf numFmtId="181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11" xfId="59" applyNumberFormat="1" applyFont="1" applyFill="1" applyBorder="1" applyAlignment="1" applyProtection="1">
      <alignment horizontal="right"/>
      <protection/>
    </xf>
    <xf numFmtId="43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 applyProtection="1">
      <alignment vertical="top"/>
      <protection/>
    </xf>
    <xf numFmtId="0" fontId="4" fillId="0" borderId="10" xfId="63" applyNumberFormat="1" applyFont="1" applyFill="1" applyBorder="1" applyAlignment="1" applyProtection="1">
      <alignment horizontal="right"/>
      <protection/>
    </xf>
    <xf numFmtId="185" fontId="4" fillId="0" borderId="10" xfId="63" applyNumberFormat="1" applyFont="1" applyFill="1" applyBorder="1" applyAlignment="1">
      <alignment horizontal="right" vertical="top"/>
      <protection/>
    </xf>
    <xf numFmtId="185" fontId="8" fillId="0" borderId="0" xfId="60" applyNumberFormat="1" applyFont="1" applyFill="1" applyBorder="1" applyAlignment="1">
      <alignment horizontal="right" vertical="top"/>
      <protection/>
    </xf>
    <xf numFmtId="185" fontId="8" fillId="0" borderId="10" xfId="60" applyNumberFormat="1" applyFont="1" applyFill="1" applyBorder="1" applyAlignment="1">
      <alignment horizontal="right" vertical="top"/>
      <protection/>
    </xf>
    <xf numFmtId="192" fontId="8" fillId="0" borderId="0" xfId="59" applyNumberFormat="1" applyFont="1" applyFill="1" applyBorder="1" applyAlignment="1">
      <alignment horizontal="right" vertical="top" wrapText="1"/>
      <protection/>
    </xf>
    <xf numFmtId="185" fontId="8" fillId="0" borderId="0" xfId="63" applyNumberFormat="1" applyFont="1" applyFill="1" applyBorder="1" applyAlignment="1">
      <alignment horizontal="right" vertical="top" wrapText="1"/>
      <protection/>
    </xf>
    <xf numFmtId="185" fontId="8" fillId="0" borderId="0" xfId="59" applyNumberFormat="1" applyFont="1" applyFill="1" applyBorder="1" applyAlignment="1">
      <alignment horizontal="right" vertical="top" wrapText="1"/>
      <protection/>
    </xf>
    <xf numFmtId="0" fontId="8" fillId="0" borderId="0" xfId="57" applyFont="1" applyFill="1" applyBorder="1" applyAlignment="1">
      <alignment horizontal="right" vertical="top"/>
      <protection/>
    </xf>
    <xf numFmtId="0" fontId="8" fillId="0" borderId="0" xfId="59" applyFont="1" applyFill="1" applyBorder="1" applyAlignment="1">
      <alignment horizontal="right" vertical="top" wrapText="1"/>
      <protection/>
    </xf>
    <xf numFmtId="0" fontId="4" fillId="0" borderId="12" xfId="42" applyNumberFormat="1" applyFont="1" applyFill="1" applyBorder="1" applyAlignment="1">
      <alignment horizontal="right" wrapText="1"/>
    </xf>
    <xf numFmtId="185" fontId="4" fillId="0" borderId="10" xfId="60" applyNumberFormat="1" applyFont="1" applyFill="1" applyBorder="1" applyAlignment="1">
      <alignment horizontal="right" vertical="top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12" xfId="59" applyNumberFormat="1" applyFont="1" applyFill="1" applyBorder="1" applyAlignment="1" applyProtection="1">
      <alignment/>
      <protection/>
    </xf>
    <xf numFmtId="43" fontId="4" fillId="0" borderId="12" xfId="42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49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185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202" fontId="5" fillId="0" borderId="10" xfId="63" applyNumberFormat="1" applyFont="1" applyFill="1" applyBorder="1" applyAlignment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185" fontId="8" fillId="0" borderId="10" xfId="59" applyNumberFormat="1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>
      <alignment horizontal="right" vertical="top" wrapText="1"/>
      <protection/>
    </xf>
    <xf numFmtId="185" fontId="8" fillId="0" borderId="10" xfId="63" applyNumberFormat="1" applyFont="1" applyFill="1" applyBorder="1" applyAlignment="1">
      <alignment horizontal="right" vertical="top" wrapText="1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60"/>
  <sheetViews>
    <sheetView tabSelected="1" view="pageBreakPreview" zoomScaleSheetLayoutView="100" zoomScalePageLayoutView="0" workbookViewId="0" topLeftCell="E1">
      <selection activeCell="Q251" sqref="Q251"/>
    </sheetView>
  </sheetViews>
  <sheetFormatPr defaultColWidth="11.00390625" defaultRowHeight="12.75"/>
  <cols>
    <col min="1" max="1" width="6.421875" style="7" customWidth="1"/>
    <col min="2" max="2" width="8.140625" style="8" customWidth="1"/>
    <col min="3" max="3" width="34.57421875" style="6" customWidth="1"/>
    <col min="4" max="4" width="8.57421875" style="16" customWidth="1"/>
    <col min="5" max="5" width="9.421875" style="16" customWidth="1"/>
    <col min="6" max="6" width="8.421875" style="6" customWidth="1"/>
    <col min="7" max="8" width="8.57421875" style="6" customWidth="1"/>
    <col min="9" max="9" width="8.421875" style="6" customWidth="1"/>
    <col min="10" max="10" width="8.57421875" style="16" customWidth="1"/>
    <col min="11" max="11" width="9.140625" style="6" customWidth="1"/>
    <col min="12" max="12" width="8.421875" style="16" customWidth="1"/>
    <col min="13" max="20" width="11.00390625" style="5" customWidth="1"/>
    <col min="21" max="16384" width="11.00390625" style="6" customWidth="1"/>
  </cols>
  <sheetData>
    <row r="1" spans="1:12" ht="12.75">
      <c r="A1" s="1"/>
      <c r="B1" s="2"/>
      <c r="C1" s="3"/>
      <c r="D1" s="4"/>
      <c r="E1" s="4" t="s">
        <v>156</v>
      </c>
      <c r="F1" s="3"/>
      <c r="G1" s="3"/>
      <c r="H1" s="3"/>
      <c r="I1" s="3"/>
      <c r="J1" s="4"/>
      <c r="K1" s="3"/>
      <c r="L1" s="4"/>
    </row>
    <row r="2" spans="1:12" ht="12.75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4"/>
    </row>
    <row r="3" spans="1:12" ht="12.75">
      <c r="A3" s="1"/>
      <c r="B3" s="2"/>
      <c r="C3" s="3"/>
      <c r="D3" s="4"/>
      <c r="E3" s="4"/>
      <c r="F3" s="3"/>
      <c r="G3" s="3"/>
      <c r="H3" s="3"/>
      <c r="I3" s="3"/>
      <c r="J3" s="4"/>
      <c r="K3" s="3"/>
      <c r="L3" s="4"/>
    </row>
    <row r="4" spans="4:12" ht="12.75">
      <c r="D4" s="9" t="s">
        <v>145</v>
      </c>
      <c r="E4" s="10">
        <v>2059</v>
      </c>
      <c r="F4" s="11" t="s">
        <v>1</v>
      </c>
      <c r="G4" s="12"/>
      <c r="H4" s="12"/>
      <c r="I4" s="12"/>
      <c r="J4" s="13"/>
      <c r="K4" s="12"/>
      <c r="L4" s="13"/>
    </row>
    <row r="5" spans="4:12" ht="12.75">
      <c r="D5" s="14" t="s">
        <v>158</v>
      </c>
      <c r="E5" s="10"/>
      <c r="F5" s="11"/>
      <c r="G5" s="12"/>
      <c r="H5" s="12"/>
      <c r="I5" s="12"/>
      <c r="J5" s="13"/>
      <c r="K5" s="12"/>
      <c r="L5" s="13"/>
    </row>
    <row r="6" spans="4:12" ht="12.75">
      <c r="D6" s="14" t="s">
        <v>157</v>
      </c>
      <c r="E6" s="15">
        <v>2215</v>
      </c>
      <c r="F6" s="12" t="s">
        <v>2</v>
      </c>
      <c r="G6" s="12"/>
      <c r="H6" s="12"/>
      <c r="I6" s="12"/>
      <c r="J6" s="13"/>
      <c r="K6" s="12"/>
      <c r="L6" s="13"/>
    </row>
    <row r="7" spans="4:12" ht="12.75">
      <c r="D7" s="14" t="s">
        <v>157</v>
      </c>
      <c r="E7" s="10">
        <v>2216</v>
      </c>
      <c r="F7" s="11" t="s">
        <v>3</v>
      </c>
      <c r="H7" s="12"/>
      <c r="I7" s="12"/>
      <c r="J7" s="13"/>
      <c r="K7" s="12"/>
      <c r="L7" s="13"/>
    </row>
    <row r="8" spans="4:12" ht="12.75">
      <c r="D8" s="14" t="s">
        <v>146</v>
      </c>
      <c r="F8" s="16"/>
      <c r="G8" s="16"/>
      <c r="H8" s="13"/>
      <c r="I8" s="13"/>
      <c r="J8" s="13"/>
      <c r="K8" s="13"/>
      <c r="L8" s="13"/>
    </row>
    <row r="9" spans="3:12" ht="12.75">
      <c r="C9" s="12"/>
      <c r="D9" s="14" t="s">
        <v>147</v>
      </c>
      <c r="E9" s="15">
        <v>4215</v>
      </c>
      <c r="F9" s="13" t="s">
        <v>4</v>
      </c>
      <c r="G9" s="16"/>
      <c r="H9" s="13"/>
      <c r="I9" s="13"/>
      <c r="J9" s="13"/>
      <c r="K9" s="13"/>
      <c r="L9" s="13"/>
    </row>
    <row r="10" spans="1:12" ht="12.75">
      <c r="A10" s="17" t="s">
        <v>203</v>
      </c>
      <c r="D10" s="13"/>
      <c r="E10" s="18"/>
      <c r="F10" s="16"/>
      <c r="G10" s="13"/>
      <c r="H10" s="13"/>
      <c r="I10" s="13"/>
      <c r="J10" s="13"/>
      <c r="K10" s="13"/>
      <c r="L10" s="13"/>
    </row>
    <row r="11" spans="1:11" ht="12.75">
      <c r="A11" s="19"/>
      <c r="D11" s="20"/>
      <c r="E11" s="21" t="s">
        <v>108</v>
      </c>
      <c r="F11" s="21" t="s">
        <v>109</v>
      </c>
      <c r="G11" s="21" t="s">
        <v>12</v>
      </c>
      <c r="H11" s="16"/>
      <c r="I11" s="16"/>
      <c r="K11" s="16"/>
    </row>
    <row r="12" spans="1:11" ht="12.75">
      <c r="A12" s="19"/>
      <c r="D12" s="22" t="s">
        <v>5</v>
      </c>
      <c r="E12" s="23">
        <f>L130</f>
        <v>133104</v>
      </c>
      <c r="F12" s="23">
        <f>L245</f>
        <v>1141968</v>
      </c>
      <c r="G12" s="23">
        <f>F12+E12</f>
        <v>1275072</v>
      </c>
      <c r="H12" s="16"/>
      <c r="I12" s="16"/>
      <c r="K12" s="16"/>
    </row>
    <row r="13" spans="1:11" ht="12.75">
      <c r="A13" s="17" t="s">
        <v>107</v>
      </c>
      <c r="C13" s="12"/>
      <c r="F13" s="16"/>
      <c r="G13" s="16"/>
      <c r="H13" s="16"/>
      <c r="I13" s="16"/>
      <c r="K13" s="16"/>
    </row>
    <row r="14" spans="3:12" ht="13.5">
      <c r="C14" s="24"/>
      <c r="D14" s="25"/>
      <c r="E14" s="25"/>
      <c r="F14" s="25"/>
      <c r="G14" s="25"/>
      <c r="H14" s="25"/>
      <c r="I14" s="26"/>
      <c r="J14" s="27"/>
      <c r="K14" s="28"/>
      <c r="L14" s="29" t="s">
        <v>202</v>
      </c>
    </row>
    <row r="15" spans="1:20" s="34" customFormat="1" ht="12.75">
      <c r="A15" s="30"/>
      <c r="B15" s="31"/>
      <c r="C15" s="32"/>
      <c r="D15" s="136" t="s">
        <v>6</v>
      </c>
      <c r="E15" s="136"/>
      <c r="F15" s="135" t="s">
        <v>7</v>
      </c>
      <c r="G15" s="135"/>
      <c r="H15" s="135" t="s">
        <v>8</v>
      </c>
      <c r="I15" s="135"/>
      <c r="J15" s="135" t="s">
        <v>7</v>
      </c>
      <c r="K15" s="135"/>
      <c r="L15" s="135"/>
      <c r="M15" s="33"/>
      <c r="N15" s="33"/>
      <c r="O15" s="33"/>
      <c r="P15" s="33"/>
      <c r="Q15" s="33"/>
      <c r="R15" s="33"/>
      <c r="S15" s="33"/>
      <c r="T15" s="33"/>
    </row>
    <row r="16" spans="1:20" s="34" customFormat="1" ht="12.75">
      <c r="A16" s="35"/>
      <c r="B16" s="36"/>
      <c r="C16" s="37" t="s">
        <v>9</v>
      </c>
      <c r="D16" s="134" t="s">
        <v>173</v>
      </c>
      <c r="E16" s="134"/>
      <c r="F16" s="134" t="s">
        <v>191</v>
      </c>
      <c r="G16" s="134"/>
      <c r="H16" s="134" t="s">
        <v>191</v>
      </c>
      <c r="I16" s="134"/>
      <c r="J16" s="134" t="s">
        <v>204</v>
      </c>
      <c r="K16" s="134"/>
      <c r="L16" s="134"/>
      <c r="M16" s="33"/>
      <c r="N16" s="33"/>
      <c r="O16" s="33"/>
      <c r="P16" s="33"/>
      <c r="Q16" s="33"/>
      <c r="R16" s="33"/>
      <c r="S16" s="33"/>
      <c r="T16" s="33"/>
    </row>
    <row r="17" spans="1:20" s="34" customFormat="1" ht="12.75">
      <c r="A17" s="38"/>
      <c r="B17" s="39"/>
      <c r="C17" s="40"/>
      <c r="D17" s="41" t="s">
        <v>10</v>
      </c>
      <c r="E17" s="41" t="s">
        <v>11</v>
      </c>
      <c r="F17" s="41" t="s">
        <v>10</v>
      </c>
      <c r="G17" s="41" t="s">
        <v>11</v>
      </c>
      <c r="H17" s="41" t="s">
        <v>10</v>
      </c>
      <c r="I17" s="41" t="s">
        <v>11</v>
      </c>
      <c r="J17" s="41" t="s">
        <v>10</v>
      </c>
      <c r="K17" s="41" t="s">
        <v>11</v>
      </c>
      <c r="L17" s="41" t="s">
        <v>12</v>
      </c>
      <c r="M17" s="33"/>
      <c r="N17" s="33"/>
      <c r="O17" s="33"/>
      <c r="P17" s="33"/>
      <c r="Q17" s="33"/>
      <c r="R17" s="33"/>
      <c r="S17" s="33"/>
      <c r="T17" s="33"/>
    </row>
    <row r="18" spans="1:20" s="34" customFormat="1" ht="6.75" customHeight="1">
      <c r="A18" s="35"/>
      <c r="B18" s="36"/>
      <c r="C18" s="32"/>
      <c r="D18" s="42"/>
      <c r="E18" s="42"/>
      <c r="F18" s="42"/>
      <c r="G18" s="42"/>
      <c r="H18" s="42"/>
      <c r="I18" s="42"/>
      <c r="J18" s="42"/>
      <c r="K18" s="42"/>
      <c r="L18" s="42"/>
      <c r="M18" s="33"/>
      <c r="N18" s="33"/>
      <c r="O18" s="33"/>
      <c r="P18" s="33"/>
      <c r="Q18" s="33"/>
      <c r="R18" s="33"/>
      <c r="S18" s="33"/>
      <c r="T18" s="33"/>
    </row>
    <row r="19" spans="1:12" ht="12.75">
      <c r="A19" s="43"/>
      <c r="B19" s="44"/>
      <c r="C19" s="45" t="s">
        <v>13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2.75">
      <c r="A20" s="47" t="s">
        <v>14</v>
      </c>
      <c r="B20" s="48">
        <v>2059</v>
      </c>
      <c r="C20" s="49" t="s">
        <v>1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2.75">
      <c r="A21" s="50"/>
      <c r="B21" s="51">
        <v>1</v>
      </c>
      <c r="C21" s="52" t="s">
        <v>15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>
      <c r="A22" s="50"/>
      <c r="B22" s="53">
        <v>1.053</v>
      </c>
      <c r="C22" s="49" t="s">
        <v>16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2.75">
      <c r="A23" s="50"/>
      <c r="B23" s="54">
        <v>60</v>
      </c>
      <c r="C23" s="52" t="s">
        <v>86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25.5">
      <c r="A24" s="50"/>
      <c r="B24" s="55" t="s">
        <v>82</v>
      </c>
      <c r="C24" s="52" t="s">
        <v>81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.75">
      <c r="A25" s="50"/>
      <c r="B25" s="108" t="s">
        <v>88</v>
      </c>
      <c r="C25" s="52" t="s">
        <v>87</v>
      </c>
      <c r="D25" s="56">
        <v>0</v>
      </c>
      <c r="E25" s="57">
        <v>4715</v>
      </c>
      <c r="F25" s="56">
        <v>0</v>
      </c>
      <c r="G25" s="46">
        <v>4097</v>
      </c>
      <c r="H25" s="56">
        <v>0</v>
      </c>
      <c r="I25" s="46">
        <v>4097</v>
      </c>
      <c r="J25" s="56">
        <v>0</v>
      </c>
      <c r="K25" s="46">
        <v>4365</v>
      </c>
      <c r="L25" s="46">
        <f>SUM(J25:K25)</f>
        <v>4365</v>
      </c>
    </row>
    <row r="26" spans="1:12" ht="12.75">
      <c r="A26" s="50" t="s">
        <v>12</v>
      </c>
      <c r="B26" s="54">
        <v>60</v>
      </c>
      <c r="C26" s="52" t="s">
        <v>86</v>
      </c>
      <c r="D26" s="58">
        <f aca="true" t="shared" si="0" ref="D26:K26">SUM(D25:D25)</f>
        <v>0</v>
      </c>
      <c r="E26" s="59">
        <f t="shared" si="0"/>
        <v>4715</v>
      </c>
      <c r="F26" s="58">
        <f>SUM(F25:F25)</f>
        <v>0</v>
      </c>
      <c r="G26" s="59">
        <f>SUM(G25:G25)</f>
        <v>4097</v>
      </c>
      <c r="H26" s="58">
        <f t="shared" si="0"/>
        <v>0</v>
      </c>
      <c r="I26" s="59">
        <f t="shared" si="0"/>
        <v>4097</v>
      </c>
      <c r="J26" s="58">
        <f t="shared" si="0"/>
        <v>0</v>
      </c>
      <c r="K26" s="59">
        <f t="shared" si="0"/>
        <v>4365</v>
      </c>
      <c r="L26" s="59">
        <f>SUM(J26:K26)</f>
        <v>4365</v>
      </c>
    </row>
    <row r="27" spans="1:12" ht="6.75" customHeight="1">
      <c r="A27" s="50"/>
      <c r="B27" s="54"/>
      <c r="C27" s="52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2.75">
      <c r="A28" s="50"/>
      <c r="B28" s="54">
        <v>61</v>
      </c>
      <c r="C28" s="52" t="s">
        <v>89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25.5">
      <c r="A29" s="50"/>
      <c r="B29" s="55" t="s">
        <v>82</v>
      </c>
      <c r="C29" s="52" t="s">
        <v>81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>
      <c r="A30" s="50"/>
      <c r="B30" s="108" t="s">
        <v>91</v>
      </c>
      <c r="C30" s="52" t="s">
        <v>90</v>
      </c>
      <c r="D30" s="56">
        <v>0</v>
      </c>
      <c r="E30" s="57">
        <v>4131</v>
      </c>
      <c r="F30" s="56">
        <v>0</v>
      </c>
      <c r="G30" s="46">
        <v>3713</v>
      </c>
      <c r="H30" s="56">
        <v>0</v>
      </c>
      <c r="I30" s="46">
        <v>3713</v>
      </c>
      <c r="J30" s="56">
        <v>0</v>
      </c>
      <c r="K30" s="46">
        <v>4050</v>
      </c>
      <c r="L30" s="46">
        <f>SUM(J30:K30)</f>
        <v>4050</v>
      </c>
    </row>
    <row r="31" spans="1:12" ht="6.75" customHeight="1">
      <c r="A31" s="50"/>
      <c r="B31" s="54"/>
      <c r="C31" s="52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25.5">
      <c r="A32" s="50"/>
      <c r="B32" s="55" t="s">
        <v>83</v>
      </c>
      <c r="C32" s="52" t="s">
        <v>169</v>
      </c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2.75">
      <c r="A33" s="50"/>
      <c r="B33" s="108" t="s">
        <v>92</v>
      </c>
      <c r="C33" s="52" t="s">
        <v>90</v>
      </c>
      <c r="D33" s="56">
        <v>0</v>
      </c>
      <c r="E33" s="57">
        <v>707</v>
      </c>
      <c r="F33" s="61">
        <v>0</v>
      </c>
      <c r="G33" s="60">
        <v>707</v>
      </c>
      <c r="H33" s="61">
        <v>0</v>
      </c>
      <c r="I33" s="60">
        <v>707</v>
      </c>
      <c r="J33" s="61">
        <v>0</v>
      </c>
      <c r="K33" s="60">
        <v>770</v>
      </c>
      <c r="L33" s="60">
        <f>SUM(J33:K33)</f>
        <v>770</v>
      </c>
    </row>
    <row r="34" spans="1:12" ht="6.75" customHeight="1">
      <c r="A34" s="50"/>
      <c r="B34" s="54"/>
      <c r="C34" s="52"/>
      <c r="D34" s="61"/>
      <c r="E34" s="57"/>
      <c r="F34" s="61"/>
      <c r="G34" s="60"/>
      <c r="H34" s="61"/>
      <c r="I34" s="60"/>
      <c r="J34" s="61"/>
      <c r="K34" s="60"/>
      <c r="L34" s="60"/>
    </row>
    <row r="35" spans="1:12" ht="25.5">
      <c r="A35" s="50"/>
      <c r="B35" s="55" t="s">
        <v>84</v>
      </c>
      <c r="C35" s="52" t="s">
        <v>171</v>
      </c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62"/>
      <c r="B36" s="109" t="s">
        <v>93</v>
      </c>
      <c r="C36" s="63" t="s">
        <v>90</v>
      </c>
      <c r="D36" s="64">
        <v>0</v>
      </c>
      <c r="E36" s="64">
        <v>0</v>
      </c>
      <c r="F36" s="64">
        <v>0</v>
      </c>
      <c r="G36" s="65">
        <v>666</v>
      </c>
      <c r="H36" s="64">
        <v>0</v>
      </c>
      <c r="I36" s="65">
        <v>666</v>
      </c>
      <c r="J36" s="64">
        <v>0</v>
      </c>
      <c r="K36" s="65">
        <v>726</v>
      </c>
      <c r="L36" s="65">
        <f>SUM(J36:K36)</f>
        <v>726</v>
      </c>
    </row>
    <row r="37" spans="1:12" ht="3" customHeight="1">
      <c r="A37" s="50"/>
      <c r="B37" s="54"/>
      <c r="C37" s="52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25.5">
      <c r="A38" s="50"/>
      <c r="B38" s="55" t="s">
        <v>85</v>
      </c>
      <c r="C38" s="52" t="s">
        <v>170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2.75">
      <c r="A39" s="50"/>
      <c r="B39" s="108" t="s">
        <v>94</v>
      </c>
      <c r="C39" s="52" t="s">
        <v>90</v>
      </c>
      <c r="D39" s="56">
        <v>0</v>
      </c>
      <c r="E39" s="57">
        <v>800</v>
      </c>
      <c r="F39" s="56">
        <v>0</v>
      </c>
      <c r="G39" s="46">
        <v>801</v>
      </c>
      <c r="H39" s="56">
        <v>0</v>
      </c>
      <c r="I39" s="46">
        <v>801</v>
      </c>
      <c r="J39" s="56">
        <v>0</v>
      </c>
      <c r="K39" s="46">
        <v>850</v>
      </c>
      <c r="L39" s="46">
        <f>SUM(J39:K39)</f>
        <v>850</v>
      </c>
    </row>
    <row r="40" spans="1:12" ht="12.75">
      <c r="A40" s="50" t="s">
        <v>12</v>
      </c>
      <c r="B40" s="54">
        <v>61</v>
      </c>
      <c r="C40" s="52" t="s">
        <v>89</v>
      </c>
      <c r="D40" s="58">
        <f aca="true" t="shared" si="1" ref="D40:K40">SUM(D30:D39)</f>
        <v>0</v>
      </c>
      <c r="E40" s="59">
        <f t="shared" si="1"/>
        <v>5638</v>
      </c>
      <c r="F40" s="58">
        <f>SUM(F30:F39)</f>
        <v>0</v>
      </c>
      <c r="G40" s="59">
        <f>SUM(G30:G39)</f>
        <v>5887</v>
      </c>
      <c r="H40" s="58">
        <f t="shared" si="1"/>
        <v>0</v>
      </c>
      <c r="I40" s="59">
        <f t="shared" si="1"/>
        <v>5887</v>
      </c>
      <c r="J40" s="58">
        <f t="shared" si="1"/>
        <v>0</v>
      </c>
      <c r="K40" s="59">
        <f t="shared" si="1"/>
        <v>6396</v>
      </c>
      <c r="L40" s="59">
        <f>SUM(J40:K40)</f>
        <v>6396</v>
      </c>
    </row>
    <row r="41" spans="1:20" s="68" customFormat="1" ht="12.75">
      <c r="A41" s="47" t="s">
        <v>12</v>
      </c>
      <c r="B41" s="53">
        <v>1.053</v>
      </c>
      <c r="C41" s="49" t="s">
        <v>16</v>
      </c>
      <c r="D41" s="58">
        <f aca="true" t="shared" si="2" ref="D41:L41">D40+D26</f>
        <v>0</v>
      </c>
      <c r="E41" s="66">
        <f t="shared" si="2"/>
        <v>10353</v>
      </c>
      <c r="F41" s="58">
        <f>F40+F26</f>
        <v>0</v>
      </c>
      <c r="G41" s="66">
        <f>G40+G26</f>
        <v>9984</v>
      </c>
      <c r="H41" s="58">
        <f t="shared" si="2"/>
        <v>0</v>
      </c>
      <c r="I41" s="66">
        <f t="shared" si="2"/>
        <v>9984</v>
      </c>
      <c r="J41" s="58">
        <f t="shared" si="2"/>
        <v>0</v>
      </c>
      <c r="K41" s="66">
        <f t="shared" si="2"/>
        <v>10761</v>
      </c>
      <c r="L41" s="66">
        <f t="shared" si="2"/>
        <v>10761</v>
      </c>
      <c r="M41" s="67"/>
      <c r="N41" s="67"/>
      <c r="O41" s="67"/>
      <c r="P41" s="67"/>
      <c r="Q41" s="67"/>
      <c r="R41" s="67"/>
      <c r="S41" s="67"/>
      <c r="T41" s="67"/>
    </row>
    <row r="42" spans="1:12" ht="12.75">
      <c r="A42" s="47" t="s">
        <v>12</v>
      </c>
      <c r="B42" s="48">
        <v>2059</v>
      </c>
      <c r="C42" s="49" t="s">
        <v>1</v>
      </c>
      <c r="D42" s="58">
        <f aca="true" t="shared" si="3" ref="D42:K42">D41</f>
        <v>0</v>
      </c>
      <c r="E42" s="66">
        <f t="shared" si="3"/>
        <v>10353</v>
      </c>
      <c r="F42" s="58">
        <f>F41</f>
        <v>0</v>
      </c>
      <c r="G42" s="66">
        <f>G41</f>
        <v>9984</v>
      </c>
      <c r="H42" s="58">
        <f t="shared" si="3"/>
        <v>0</v>
      </c>
      <c r="I42" s="66">
        <f t="shared" si="3"/>
        <v>9984</v>
      </c>
      <c r="J42" s="58">
        <f t="shared" si="3"/>
        <v>0</v>
      </c>
      <c r="K42" s="66">
        <f t="shared" si="3"/>
        <v>10761</v>
      </c>
      <c r="L42" s="66">
        <f>SUM(J42:K42)</f>
        <v>10761</v>
      </c>
    </row>
    <row r="43" spans="1:12" ht="12.75">
      <c r="A43" s="47"/>
      <c r="B43" s="48"/>
      <c r="C43" s="52"/>
      <c r="D43" s="69"/>
      <c r="E43" s="60"/>
      <c r="F43" s="69"/>
      <c r="G43" s="60"/>
      <c r="H43" s="69"/>
      <c r="I43" s="60"/>
      <c r="J43" s="69"/>
      <c r="K43" s="60"/>
      <c r="L43" s="60"/>
    </row>
    <row r="44" spans="1:12" ht="12.75">
      <c r="A44" s="47" t="s">
        <v>14</v>
      </c>
      <c r="B44" s="70">
        <v>2215</v>
      </c>
      <c r="C44" s="71" t="s">
        <v>2</v>
      </c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2.75">
      <c r="A45" s="47"/>
      <c r="B45" s="73">
        <v>1</v>
      </c>
      <c r="C45" s="74" t="s">
        <v>54</v>
      </c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2.75">
      <c r="A46" s="47"/>
      <c r="B46" s="53">
        <v>1.001</v>
      </c>
      <c r="C46" s="71" t="s">
        <v>45</v>
      </c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.75">
      <c r="A47" s="47"/>
      <c r="B47" s="51">
        <v>34</v>
      </c>
      <c r="C47" s="52" t="s">
        <v>174</v>
      </c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2.75">
      <c r="A48" s="47"/>
      <c r="B48" s="51">
        <v>44</v>
      </c>
      <c r="C48" s="52" t="s">
        <v>26</v>
      </c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2.75">
      <c r="A49" s="47"/>
      <c r="B49" s="110" t="s">
        <v>27</v>
      </c>
      <c r="C49" s="74" t="s">
        <v>148</v>
      </c>
      <c r="D49" s="72">
        <v>13524</v>
      </c>
      <c r="E49" s="57">
        <v>30733</v>
      </c>
      <c r="F49" s="76">
        <v>8664</v>
      </c>
      <c r="G49" s="60">
        <v>29172</v>
      </c>
      <c r="H49" s="46">
        <v>13591</v>
      </c>
      <c r="I49" s="46">
        <f>29172-21</f>
        <v>29151</v>
      </c>
      <c r="J49" s="117">
        <v>10191</v>
      </c>
      <c r="K49" s="60">
        <v>29325</v>
      </c>
      <c r="L49" s="46">
        <f aca="true" t="shared" si="4" ref="L49:L55">SUM(J49:K49)</f>
        <v>39516</v>
      </c>
    </row>
    <row r="50" spans="1:12" ht="12.75">
      <c r="A50" s="47"/>
      <c r="B50" s="110" t="s">
        <v>28</v>
      </c>
      <c r="C50" s="74" t="s">
        <v>87</v>
      </c>
      <c r="D50" s="56">
        <v>0</v>
      </c>
      <c r="E50" s="57">
        <v>87</v>
      </c>
      <c r="F50" s="56">
        <v>0</v>
      </c>
      <c r="G50" s="60">
        <v>434</v>
      </c>
      <c r="H50" s="56">
        <v>0</v>
      </c>
      <c r="I50" s="60">
        <v>434</v>
      </c>
      <c r="J50" s="56">
        <v>0</v>
      </c>
      <c r="K50" s="60">
        <v>444</v>
      </c>
      <c r="L50" s="60">
        <f t="shared" si="4"/>
        <v>444</v>
      </c>
    </row>
    <row r="51" spans="1:12" ht="12.75">
      <c r="A51" s="47"/>
      <c r="B51" s="110" t="s">
        <v>29</v>
      </c>
      <c r="C51" s="74" t="s">
        <v>30</v>
      </c>
      <c r="D51" s="72">
        <v>35</v>
      </c>
      <c r="E51" s="57">
        <v>85</v>
      </c>
      <c r="F51" s="76">
        <v>1</v>
      </c>
      <c r="G51" s="60">
        <v>86</v>
      </c>
      <c r="H51" s="46">
        <v>1</v>
      </c>
      <c r="I51" s="46">
        <v>86</v>
      </c>
      <c r="J51" s="56">
        <v>0</v>
      </c>
      <c r="K51" s="60">
        <v>100</v>
      </c>
      <c r="L51" s="46">
        <f t="shared" si="4"/>
        <v>100</v>
      </c>
    </row>
    <row r="52" spans="1:12" ht="12.75">
      <c r="A52" s="47"/>
      <c r="B52" s="110" t="s">
        <v>31</v>
      </c>
      <c r="C52" s="74" t="s">
        <v>32</v>
      </c>
      <c r="D52" s="78">
        <v>503</v>
      </c>
      <c r="E52" s="57">
        <v>521</v>
      </c>
      <c r="F52" s="57">
        <v>200</v>
      </c>
      <c r="G52" s="60">
        <v>340</v>
      </c>
      <c r="H52" s="60">
        <v>1800</v>
      </c>
      <c r="I52" s="60">
        <v>340</v>
      </c>
      <c r="J52" s="61">
        <v>0</v>
      </c>
      <c r="K52" s="60">
        <v>370</v>
      </c>
      <c r="L52" s="60">
        <f t="shared" si="4"/>
        <v>370</v>
      </c>
    </row>
    <row r="53" spans="1:12" ht="12.75">
      <c r="A53" s="47"/>
      <c r="B53" s="110" t="s">
        <v>205</v>
      </c>
      <c r="C53" s="74" t="s">
        <v>206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f t="shared" si="4"/>
        <v>0</v>
      </c>
    </row>
    <row r="54" spans="1:12" ht="12.75">
      <c r="A54" s="47"/>
      <c r="B54" s="110" t="s">
        <v>33</v>
      </c>
      <c r="C54" s="74" t="s">
        <v>34</v>
      </c>
      <c r="D54" s="61">
        <v>0</v>
      </c>
      <c r="E54" s="61">
        <v>0</v>
      </c>
      <c r="F54" s="57">
        <v>1</v>
      </c>
      <c r="G54" s="61">
        <v>0</v>
      </c>
      <c r="H54" s="57">
        <v>1</v>
      </c>
      <c r="I54" s="61">
        <v>0</v>
      </c>
      <c r="J54" s="118">
        <v>700</v>
      </c>
      <c r="K54" s="61">
        <v>0</v>
      </c>
      <c r="L54" s="57">
        <f t="shared" si="4"/>
        <v>700</v>
      </c>
    </row>
    <row r="55" spans="1:12" ht="12.75">
      <c r="A55" s="47"/>
      <c r="B55" s="110" t="s">
        <v>35</v>
      </c>
      <c r="C55" s="74" t="s">
        <v>36</v>
      </c>
      <c r="D55" s="78">
        <v>325</v>
      </c>
      <c r="E55" s="57">
        <v>469</v>
      </c>
      <c r="F55" s="57">
        <v>220</v>
      </c>
      <c r="G55" s="60">
        <v>437</v>
      </c>
      <c r="H55" s="60">
        <v>2620</v>
      </c>
      <c r="I55" s="60">
        <f>437-1</f>
        <v>436</v>
      </c>
      <c r="J55" s="61">
        <v>0</v>
      </c>
      <c r="K55" s="60">
        <v>476</v>
      </c>
      <c r="L55" s="60">
        <f t="shared" si="4"/>
        <v>476</v>
      </c>
    </row>
    <row r="56" spans="1:12" ht="12.75">
      <c r="A56" s="47" t="s">
        <v>12</v>
      </c>
      <c r="B56" s="51">
        <v>44</v>
      </c>
      <c r="C56" s="52" t="s">
        <v>26</v>
      </c>
      <c r="D56" s="79">
        <f aca="true" t="shared" si="5" ref="D56:L56">SUM(D49:D55)</f>
        <v>14387</v>
      </c>
      <c r="E56" s="79">
        <f t="shared" si="5"/>
        <v>31895</v>
      </c>
      <c r="F56" s="115">
        <f>SUM(F49:F55)</f>
        <v>9086</v>
      </c>
      <c r="G56" s="79">
        <f>SUM(G49:G55)</f>
        <v>30469</v>
      </c>
      <c r="H56" s="79">
        <f t="shared" si="5"/>
        <v>18013</v>
      </c>
      <c r="I56" s="79">
        <f t="shared" si="5"/>
        <v>30447</v>
      </c>
      <c r="J56" s="115">
        <f t="shared" si="5"/>
        <v>10891</v>
      </c>
      <c r="K56" s="79">
        <f t="shared" si="5"/>
        <v>30715</v>
      </c>
      <c r="L56" s="79">
        <f t="shared" si="5"/>
        <v>41606</v>
      </c>
    </row>
    <row r="57" spans="1:12" ht="12.75">
      <c r="A57" s="47"/>
      <c r="B57" s="75"/>
      <c r="C57" s="74"/>
      <c r="D57" s="72"/>
      <c r="E57" s="46"/>
      <c r="F57" s="60"/>
      <c r="G57" s="46"/>
      <c r="H57" s="60"/>
      <c r="I57" s="46"/>
      <c r="J57" s="60"/>
      <c r="K57" s="46"/>
      <c r="L57" s="46"/>
    </row>
    <row r="58" spans="1:12" ht="12.75">
      <c r="A58" s="47"/>
      <c r="B58" s="51">
        <v>53</v>
      </c>
      <c r="C58" s="74" t="s">
        <v>37</v>
      </c>
      <c r="D58" s="72"/>
      <c r="E58" s="46"/>
      <c r="F58" s="60"/>
      <c r="G58" s="46"/>
      <c r="H58" s="60"/>
      <c r="I58" s="46"/>
      <c r="J58" s="60"/>
      <c r="K58" s="46"/>
      <c r="L58" s="46"/>
    </row>
    <row r="59" spans="1:12" ht="12.75">
      <c r="A59" s="47"/>
      <c r="B59" s="110" t="s">
        <v>38</v>
      </c>
      <c r="C59" s="74" t="s">
        <v>148</v>
      </c>
      <c r="D59" s="46">
        <v>3363</v>
      </c>
      <c r="E59" s="56">
        <v>0</v>
      </c>
      <c r="F59" s="57">
        <v>2640</v>
      </c>
      <c r="G59" s="56">
        <v>0</v>
      </c>
      <c r="H59" s="60">
        <v>3468</v>
      </c>
      <c r="I59" s="56">
        <v>0</v>
      </c>
      <c r="J59" s="118">
        <v>2248</v>
      </c>
      <c r="K59" s="56">
        <v>0</v>
      </c>
      <c r="L59" s="76">
        <f>SUM(J59:K59)</f>
        <v>2248</v>
      </c>
    </row>
    <row r="60" spans="1:12" ht="12.75">
      <c r="A60" s="47"/>
      <c r="B60" s="110" t="s">
        <v>39</v>
      </c>
      <c r="C60" s="74" t="s">
        <v>30</v>
      </c>
      <c r="D60" s="46">
        <v>7</v>
      </c>
      <c r="E60" s="56">
        <v>0</v>
      </c>
      <c r="F60" s="57">
        <v>1</v>
      </c>
      <c r="G60" s="56">
        <v>0</v>
      </c>
      <c r="H60" s="60">
        <v>1</v>
      </c>
      <c r="I60" s="56">
        <v>0</v>
      </c>
      <c r="J60" s="61">
        <v>0</v>
      </c>
      <c r="K60" s="56">
        <v>0</v>
      </c>
      <c r="L60" s="56">
        <f>SUM(J60:K60)</f>
        <v>0</v>
      </c>
    </row>
    <row r="61" spans="1:12" ht="12.75">
      <c r="A61" s="47"/>
      <c r="B61" s="110" t="s">
        <v>40</v>
      </c>
      <c r="C61" s="74" t="s">
        <v>32</v>
      </c>
      <c r="D61" s="46">
        <v>29</v>
      </c>
      <c r="E61" s="56">
        <v>0</v>
      </c>
      <c r="F61" s="57">
        <v>50</v>
      </c>
      <c r="G61" s="56">
        <v>0</v>
      </c>
      <c r="H61" s="60">
        <v>200</v>
      </c>
      <c r="I61" s="56">
        <v>0</v>
      </c>
      <c r="J61" s="61">
        <v>0</v>
      </c>
      <c r="K61" s="56">
        <v>0</v>
      </c>
      <c r="L61" s="56">
        <f>SUM(J61:K61)</f>
        <v>0</v>
      </c>
    </row>
    <row r="62" spans="1:12" ht="12.75">
      <c r="A62" s="47" t="s">
        <v>12</v>
      </c>
      <c r="B62" s="51">
        <v>53</v>
      </c>
      <c r="C62" s="74" t="s">
        <v>37</v>
      </c>
      <c r="D62" s="79">
        <f aca="true" t="shared" si="6" ref="D62:K62">SUM(D59:D61)</f>
        <v>3399</v>
      </c>
      <c r="E62" s="80">
        <f t="shared" si="6"/>
        <v>0</v>
      </c>
      <c r="F62" s="115">
        <f>SUM(F59:F61)</f>
        <v>2691</v>
      </c>
      <c r="G62" s="80">
        <f>SUM(G59:G61)</f>
        <v>0</v>
      </c>
      <c r="H62" s="79">
        <f t="shared" si="6"/>
        <v>3669</v>
      </c>
      <c r="I62" s="80">
        <f t="shared" si="6"/>
        <v>0</v>
      </c>
      <c r="J62" s="115">
        <f t="shared" si="6"/>
        <v>2248</v>
      </c>
      <c r="K62" s="80">
        <f t="shared" si="6"/>
        <v>0</v>
      </c>
      <c r="L62" s="115">
        <f>SUM(J62:K62)</f>
        <v>2248</v>
      </c>
    </row>
    <row r="63" spans="1:12" ht="12.75">
      <c r="A63" s="47"/>
      <c r="B63" s="75"/>
      <c r="C63" s="74"/>
      <c r="D63" s="78"/>
      <c r="E63" s="60"/>
      <c r="F63" s="60"/>
      <c r="G63" s="60"/>
      <c r="H63" s="60"/>
      <c r="I63" s="60"/>
      <c r="J63" s="60"/>
      <c r="K63" s="60"/>
      <c r="L63" s="60"/>
    </row>
    <row r="64" spans="1:12" ht="12.75">
      <c r="A64" s="47"/>
      <c r="B64" s="51">
        <v>56</v>
      </c>
      <c r="C64" s="74" t="s">
        <v>41</v>
      </c>
      <c r="D64" s="78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47"/>
      <c r="B65" s="110" t="s">
        <v>42</v>
      </c>
      <c r="C65" s="74" t="s">
        <v>148</v>
      </c>
      <c r="D65" s="56">
        <v>0</v>
      </c>
      <c r="E65" s="57">
        <v>5930</v>
      </c>
      <c r="F65" s="61">
        <v>0</v>
      </c>
      <c r="G65" s="60">
        <v>5733</v>
      </c>
      <c r="H65" s="61">
        <v>0</v>
      </c>
      <c r="I65" s="60">
        <v>5733</v>
      </c>
      <c r="J65" s="118">
        <v>1561</v>
      </c>
      <c r="K65" s="60">
        <v>7442</v>
      </c>
      <c r="L65" s="60">
        <f>SUM(J65:K65)</f>
        <v>9003</v>
      </c>
    </row>
    <row r="66" spans="1:12" ht="12.75">
      <c r="A66" s="47"/>
      <c r="B66" s="110" t="s">
        <v>43</v>
      </c>
      <c r="C66" s="74" t="s">
        <v>30</v>
      </c>
      <c r="D66" s="56">
        <v>0</v>
      </c>
      <c r="E66" s="57">
        <v>143</v>
      </c>
      <c r="F66" s="61">
        <v>0</v>
      </c>
      <c r="G66" s="60">
        <v>243</v>
      </c>
      <c r="H66" s="61">
        <v>0</v>
      </c>
      <c r="I66" s="60">
        <v>243</v>
      </c>
      <c r="J66" s="61">
        <v>0</v>
      </c>
      <c r="K66" s="60">
        <v>250</v>
      </c>
      <c r="L66" s="60">
        <f>SUM(J66:K66)</f>
        <v>250</v>
      </c>
    </row>
    <row r="67" spans="1:12" ht="12.75">
      <c r="A67" s="47"/>
      <c r="B67" s="110" t="s">
        <v>44</v>
      </c>
      <c r="C67" s="74" t="s">
        <v>32</v>
      </c>
      <c r="D67" s="61">
        <v>0</v>
      </c>
      <c r="E67" s="57">
        <v>146</v>
      </c>
      <c r="F67" s="61">
        <v>0</v>
      </c>
      <c r="G67" s="60">
        <v>168</v>
      </c>
      <c r="H67" s="61">
        <v>0</v>
      </c>
      <c r="I67" s="60">
        <v>168</v>
      </c>
      <c r="J67" s="61">
        <v>0</v>
      </c>
      <c r="K67" s="60">
        <v>183</v>
      </c>
      <c r="L67" s="60">
        <f>SUM(J67:K67)</f>
        <v>183</v>
      </c>
    </row>
    <row r="68" spans="1:12" ht="12.75">
      <c r="A68" s="47" t="s">
        <v>12</v>
      </c>
      <c r="B68" s="51">
        <v>56</v>
      </c>
      <c r="C68" s="74" t="s">
        <v>41</v>
      </c>
      <c r="D68" s="80">
        <f aca="true" t="shared" si="7" ref="D68:J68">SUM(D65:D67)</f>
        <v>0</v>
      </c>
      <c r="E68" s="79">
        <f t="shared" si="7"/>
        <v>6219</v>
      </c>
      <c r="F68" s="80">
        <f>SUM(F65:F67)</f>
        <v>0</v>
      </c>
      <c r="G68" s="79">
        <f>SUM(G65:G67)</f>
        <v>6144</v>
      </c>
      <c r="H68" s="80">
        <f t="shared" si="7"/>
        <v>0</v>
      </c>
      <c r="I68" s="79">
        <f t="shared" si="7"/>
        <v>6144</v>
      </c>
      <c r="J68" s="115">
        <f t="shared" si="7"/>
        <v>1561</v>
      </c>
      <c r="K68" s="79">
        <f>SUM(K65:K67)</f>
        <v>7875</v>
      </c>
      <c r="L68" s="79">
        <f>SUM(L65:L67)</f>
        <v>9436</v>
      </c>
    </row>
    <row r="69" spans="1:12" ht="12.75">
      <c r="A69" s="47" t="s">
        <v>12</v>
      </c>
      <c r="B69" s="51">
        <v>34</v>
      </c>
      <c r="C69" s="52" t="s">
        <v>174</v>
      </c>
      <c r="D69" s="59">
        <f aca="true" t="shared" si="8" ref="D69:K69">D68+D62+D56</f>
        <v>17786</v>
      </c>
      <c r="E69" s="59">
        <f t="shared" si="8"/>
        <v>38114</v>
      </c>
      <c r="F69" s="82">
        <f t="shared" si="8"/>
        <v>11777</v>
      </c>
      <c r="G69" s="59">
        <f t="shared" si="8"/>
        <v>36613</v>
      </c>
      <c r="H69" s="59">
        <f t="shared" si="8"/>
        <v>21682</v>
      </c>
      <c r="I69" s="59">
        <f t="shared" si="8"/>
        <v>36591</v>
      </c>
      <c r="J69" s="82">
        <f t="shared" si="8"/>
        <v>14700</v>
      </c>
      <c r="K69" s="59">
        <f t="shared" si="8"/>
        <v>38590</v>
      </c>
      <c r="L69" s="59">
        <f>SUM(J69:K69)</f>
        <v>53290</v>
      </c>
    </row>
    <row r="70" spans="1:12" ht="12.75">
      <c r="A70" s="81" t="s">
        <v>12</v>
      </c>
      <c r="B70" s="129">
        <v>1.001</v>
      </c>
      <c r="C70" s="130" t="s">
        <v>45</v>
      </c>
      <c r="D70" s="65">
        <f aca="true" t="shared" si="9" ref="D70:K70">D69</f>
        <v>17786</v>
      </c>
      <c r="E70" s="65">
        <f t="shared" si="9"/>
        <v>38114</v>
      </c>
      <c r="F70" s="119">
        <f>F69</f>
        <v>11777</v>
      </c>
      <c r="G70" s="65">
        <f>G69</f>
        <v>36613</v>
      </c>
      <c r="H70" s="65">
        <f t="shared" si="9"/>
        <v>21682</v>
      </c>
      <c r="I70" s="65">
        <f t="shared" si="9"/>
        <v>36591</v>
      </c>
      <c r="J70" s="119">
        <f t="shared" si="9"/>
        <v>14700</v>
      </c>
      <c r="K70" s="65">
        <f t="shared" si="9"/>
        <v>38590</v>
      </c>
      <c r="L70" s="65">
        <f>SUM(J70:K70)</f>
        <v>53290</v>
      </c>
    </row>
    <row r="71" spans="1:12" ht="0.75" customHeight="1">
      <c r="A71" s="47"/>
      <c r="B71" s="83"/>
      <c r="C71" s="71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3.5" customHeight="1">
      <c r="A72" s="47"/>
      <c r="B72" s="53">
        <v>1.101</v>
      </c>
      <c r="C72" s="71" t="s">
        <v>46</v>
      </c>
      <c r="D72" s="78"/>
      <c r="E72" s="78"/>
      <c r="F72" s="78"/>
      <c r="G72" s="78"/>
      <c r="H72" s="78"/>
      <c r="I72" s="78"/>
      <c r="J72" s="78"/>
      <c r="K72" s="78"/>
      <c r="L72" s="78"/>
    </row>
    <row r="73" spans="1:12" ht="13.5" customHeight="1">
      <c r="A73" s="47"/>
      <c r="B73" s="51">
        <v>60</v>
      </c>
      <c r="C73" s="74" t="s">
        <v>16</v>
      </c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25.5">
      <c r="A74" s="47"/>
      <c r="B74" s="111" t="s">
        <v>53</v>
      </c>
      <c r="C74" s="74" t="s">
        <v>141</v>
      </c>
      <c r="D74" s="56">
        <v>0</v>
      </c>
      <c r="E74" s="57">
        <v>3495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f>SUM(J74:K74)</f>
        <v>0</v>
      </c>
    </row>
    <row r="75" spans="1:12" ht="13.5" customHeight="1">
      <c r="A75" s="47" t="s">
        <v>12</v>
      </c>
      <c r="B75" s="51">
        <v>60</v>
      </c>
      <c r="C75" s="74" t="s">
        <v>16</v>
      </c>
      <c r="D75" s="80">
        <f aca="true" t="shared" si="10" ref="D75:L75">D74</f>
        <v>0</v>
      </c>
      <c r="E75" s="79">
        <f t="shared" si="10"/>
        <v>3495</v>
      </c>
      <c r="F75" s="80">
        <f>F74</f>
        <v>0</v>
      </c>
      <c r="G75" s="80">
        <f>G74</f>
        <v>0</v>
      </c>
      <c r="H75" s="80">
        <f t="shared" si="10"/>
        <v>0</v>
      </c>
      <c r="I75" s="80">
        <f t="shared" si="10"/>
        <v>0</v>
      </c>
      <c r="J75" s="80">
        <f t="shared" si="10"/>
        <v>0</v>
      </c>
      <c r="K75" s="80">
        <f t="shared" si="10"/>
        <v>0</v>
      </c>
      <c r="L75" s="80">
        <f t="shared" si="10"/>
        <v>0</v>
      </c>
    </row>
    <row r="76" spans="1:12" ht="13.5" customHeight="1">
      <c r="A76" s="47"/>
      <c r="B76" s="51"/>
      <c r="C76" s="74"/>
      <c r="D76" s="78"/>
      <c r="E76" s="78"/>
      <c r="F76" s="78"/>
      <c r="G76" s="78"/>
      <c r="H76" s="78"/>
      <c r="I76" s="78"/>
      <c r="J76" s="78"/>
      <c r="K76" s="78"/>
      <c r="L76" s="78"/>
    </row>
    <row r="77" spans="1:12" ht="13.5" customHeight="1">
      <c r="A77" s="47"/>
      <c r="B77" s="51">
        <v>45</v>
      </c>
      <c r="C77" s="74" t="s">
        <v>18</v>
      </c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13.5" customHeight="1">
      <c r="A78" s="47"/>
      <c r="B78" s="110" t="s">
        <v>47</v>
      </c>
      <c r="C78" s="74" t="s">
        <v>48</v>
      </c>
      <c r="D78" s="56">
        <v>0</v>
      </c>
      <c r="E78" s="57">
        <v>17901</v>
      </c>
      <c r="F78" s="56">
        <v>0</v>
      </c>
      <c r="G78" s="46">
        <v>15400</v>
      </c>
      <c r="H78" s="56">
        <v>0</v>
      </c>
      <c r="I78" s="46">
        <v>15400</v>
      </c>
      <c r="J78" s="56">
        <v>0</v>
      </c>
      <c r="K78" s="46">
        <v>16987</v>
      </c>
      <c r="L78" s="46">
        <f>SUM(J78:K78)</f>
        <v>16987</v>
      </c>
    </row>
    <row r="79" spans="1:12" ht="25.5">
      <c r="A79" s="47"/>
      <c r="B79" s="110" t="s">
        <v>122</v>
      </c>
      <c r="C79" s="74" t="s">
        <v>123</v>
      </c>
      <c r="D79" s="76">
        <v>7417</v>
      </c>
      <c r="E79" s="56">
        <v>0</v>
      </c>
      <c r="F79" s="76">
        <v>1</v>
      </c>
      <c r="G79" s="56">
        <v>0</v>
      </c>
      <c r="H79" s="46">
        <v>2406</v>
      </c>
      <c r="I79" s="56">
        <v>0</v>
      </c>
      <c r="J79" s="76">
        <v>1481</v>
      </c>
      <c r="K79" s="56">
        <v>0</v>
      </c>
      <c r="L79" s="76">
        <f>SUM(J79:K79)</f>
        <v>1481</v>
      </c>
    </row>
    <row r="80" spans="1:12" ht="13.5" customHeight="1">
      <c r="A80" s="47"/>
      <c r="B80" s="110" t="s">
        <v>124</v>
      </c>
      <c r="C80" s="74" t="s">
        <v>125</v>
      </c>
      <c r="D80" s="76">
        <v>4109</v>
      </c>
      <c r="E80" s="56">
        <v>0</v>
      </c>
      <c r="F80" s="76">
        <v>9063</v>
      </c>
      <c r="G80" s="56">
        <v>0</v>
      </c>
      <c r="H80" s="46">
        <v>21178</v>
      </c>
      <c r="I80" s="56">
        <v>0</v>
      </c>
      <c r="J80" s="76">
        <v>16780</v>
      </c>
      <c r="K80" s="56">
        <v>0</v>
      </c>
      <c r="L80" s="76">
        <f>SUM(J80:K80)</f>
        <v>16780</v>
      </c>
    </row>
    <row r="81" spans="1:12" ht="13.5" customHeight="1">
      <c r="A81" s="47" t="s">
        <v>12</v>
      </c>
      <c r="B81" s="51">
        <v>45</v>
      </c>
      <c r="C81" s="74" t="s">
        <v>18</v>
      </c>
      <c r="D81" s="79">
        <f aca="true" t="shared" si="11" ref="D81:L81">SUM(D78:D80)</f>
        <v>11526</v>
      </c>
      <c r="E81" s="59">
        <f t="shared" si="11"/>
        <v>17901</v>
      </c>
      <c r="F81" s="115">
        <f>SUM(F78:F80)</f>
        <v>9064</v>
      </c>
      <c r="G81" s="79">
        <f>SUM(G78:G80)</f>
        <v>15400</v>
      </c>
      <c r="H81" s="79">
        <f t="shared" si="11"/>
        <v>23584</v>
      </c>
      <c r="I81" s="79">
        <f t="shared" si="11"/>
        <v>15400</v>
      </c>
      <c r="J81" s="115">
        <f t="shared" si="11"/>
        <v>18261</v>
      </c>
      <c r="K81" s="79">
        <f t="shared" si="11"/>
        <v>16987</v>
      </c>
      <c r="L81" s="79">
        <f t="shared" si="11"/>
        <v>35248</v>
      </c>
    </row>
    <row r="82" spans="1:12" ht="13.5" customHeight="1">
      <c r="A82" s="47"/>
      <c r="B82" s="51"/>
      <c r="C82" s="74"/>
      <c r="D82" s="78"/>
      <c r="E82" s="60"/>
      <c r="F82" s="85"/>
      <c r="G82" s="78"/>
      <c r="H82" s="78"/>
      <c r="I82" s="78"/>
      <c r="J82" s="85"/>
      <c r="K82" s="78"/>
      <c r="L82" s="78"/>
    </row>
    <row r="83" spans="1:12" ht="13.5" customHeight="1">
      <c r="A83" s="47"/>
      <c r="B83" s="86">
        <v>46</v>
      </c>
      <c r="C83" s="74" t="s">
        <v>20</v>
      </c>
      <c r="D83" s="72"/>
      <c r="E83" s="46"/>
      <c r="F83" s="72"/>
      <c r="G83" s="46"/>
      <c r="H83" s="72"/>
      <c r="I83" s="46"/>
      <c r="J83" s="72"/>
      <c r="K83" s="46"/>
      <c r="L83" s="46"/>
    </row>
    <row r="84" spans="1:12" ht="13.5" customHeight="1">
      <c r="A84" s="47"/>
      <c r="B84" s="110" t="s">
        <v>49</v>
      </c>
      <c r="C84" s="74" t="s">
        <v>48</v>
      </c>
      <c r="D84" s="76">
        <v>1783</v>
      </c>
      <c r="E84" s="57">
        <v>2531</v>
      </c>
      <c r="F84" s="61">
        <v>0</v>
      </c>
      <c r="G84" s="60">
        <v>3520</v>
      </c>
      <c r="H84" s="61">
        <v>0</v>
      </c>
      <c r="I84" s="60">
        <v>3520</v>
      </c>
      <c r="J84" s="61">
        <v>0</v>
      </c>
      <c r="K84" s="60">
        <v>3924</v>
      </c>
      <c r="L84" s="60">
        <f>SUM(J84:K84)</f>
        <v>3924</v>
      </c>
    </row>
    <row r="85" spans="1:12" ht="25.5">
      <c r="A85" s="47"/>
      <c r="B85" s="110" t="s">
        <v>126</v>
      </c>
      <c r="C85" s="74" t="s">
        <v>123</v>
      </c>
      <c r="D85" s="56">
        <v>0</v>
      </c>
      <c r="E85" s="56">
        <v>0</v>
      </c>
      <c r="F85" s="120">
        <v>1</v>
      </c>
      <c r="G85" s="84">
        <v>0</v>
      </c>
      <c r="H85" s="72">
        <v>269</v>
      </c>
      <c r="I85" s="84">
        <v>0</v>
      </c>
      <c r="J85" s="120">
        <v>568</v>
      </c>
      <c r="K85" s="84">
        <v>0</v>
      </c>
      <c r="L85" s="76">
        <f>SUM(J85:K85)</f>
        <v>568</v>
      </c>
    </row>
    <row r="86" spans="1:12" ht="13.5" customHeight="1">
      <c r="A86" s="47"/>
      <c r="B86" s="110" t="s">
        <v>127</v>
      </c>
      <c r="C86" s="74" t="s">
        <v>128</v>
      </c>
      <c r="D86" s="56">
        <v>0</v>
      </c>
      <c r="E86" s="56">
        <v>0</v>
      </c>
      <c r="F86" s="120">
        <v>1062</v>
      </c>
      <c r="G86" s="84">
        <v>0</v>
      </c>
      <c r="H86" s="120">
        <v>1970</v>
      </c>
      <c r="I86" s="84">
        <v>0</v>
      </c>
      <c r="J86" s="121">
        <v>1574</v>
      </c>
      <c r="K86" s="84">
        <v>0</v>
      </c>
      <c r="L86" s="76">
        <f>SUM(J86:K86)</f>
        <v>1574</v>
      </c>
    </row>
    <row r="87" spans="1:12" ht="13.5" customHeight="1">
      <c r="A87" s="47" t="s">
        <v>12</v>
      </c>
      <c r="B87" s="86">
        <v>46</v>
      </c>
      <c r="C87" s="74" t="s">
        <v>20</v>
      </c>
      <c r="D87" s="79">
        <f aca="true" t="shared" si="12" ref="D87:L87">SUM(D84:D86)</f>
        <v>1783</v>
      </c>
      <c r="E87" s="79">
        <f t="shared" si="12"/>
        <v>2531</v>
      </c>
      <c r="F87" s="115">
        <f>SUM(F84:F86)</f>
        <v>1063</v>
      </c>
      <c r="G87" s="79">
        <f>SUM(G84:G86)</f>
        <v>3520</v>
      </c>
      <c r="H87" s="79">
        <f t="shared" si="12"/>
        <v>2239</v>
      </c>
      <c r="I87" s="79">
        <f t="shared" si="12"/>
        <v>3520</v>
      </c>
      <c r="J87" s="115">
        <f t="shared" si="12"/>
        <v>2142</v>
      </c>
      <c r="K87" s="79">
        <f t="shared" si="12"/>
        <v>3924</v>
      </c>
      <c r="L87" s="79">
        <f t="shared" si="12"/>
        <v>6066</v>
      </c>
    </row>
    <row r="88" spans="1:12" ht="13.5" customHeight="1">
      <c r="A88" s="47"/>
      <c r="B88" s="75"/>
      <c r="C88" s="74"/>
      <c r="D88" s="72"/>
      <c r="E88" s="72"/>
      <c r="F88" s="72"/>
      <c r="G88" s="72"/>
      <c r="H88" s="72"/>
      <c r="I88" s="72"/>
      <c r="J88" s="72"/>
      <c r="K88" s="72"/>
      <c r="L88" s="46"/>
    </row>
    <row r="89" spans="1:12" ht="13.5" customHeight="1">
      <c r="A89" s="47"/>
      <c r="B89" s="86">
        <v>47</v>
      </c>
      <c r="C89" s="74" t="s">
        <v>22</v>
      </c>
      <c r="D89" s="72"/>
      <c r="E89" s="72"/>
      <c r="F89" s="72"/>
      <c r="G89" s="72"/>
      <c r="H89" s="72"/>
      <c r="I89" s="72"/>
      <c r="J89" s="72"/>
      <c r="K89" s="72"/>
      <c r="L89" s="46"/>
    </row>
    <row r="90" spans="1:12" ht="13.5" customHeight="1">
      <c r="A90" s="47"/>
      <c r="B90" s="110" t="s">
        <v>50</v>
      </c>
      <c r="C90" s="74" t="s">
        <v>48</v>
      </c>
      <c r="D90" s="56">
        <v>0</v>
      </c>
      <c r="E90" s="85">
        <v>417</v>
      </c>
      <c r="F90" s="77">
        <v>0</v>
      </c>
      <c r="G90" s="78">
        <v>500</v>
      </c>
      <c r="H90" s="77">
        <v>0</v>
      </c>
      <c r="I90" s="78">
        <v>500</v>
      </c>
      <c r="J90" s="77">
        <v>0</v>
      </c>
      <c r="K90" s="78">
        <v>545</v>
      </c>
      <c r="L90" s="60">
        <f>SUM(J90:K90)</f>
        <v>545</v>
      </c>
    </row>
    <row r="91" spans="1:12" ht="25.5">
      <c r="A91" s="47"/>
      <c r="B91" s="110" t="s">
        <v>129</v>
      </c>
      <c r="C91" s="74" t="s">
        <v>123</v>
      </c>
      <c r="D91" s="56">
        <v>0</v>
      </c>
      <c r="E91" s="56">
        <v>0</v>
      </c>
      <c r="F91" s="85">
        <v>1</v>
      </c>
      <c r="G91" s="77">
        <v>0</v>
      </c>
      <c r="H91" s="78">
        <v>1098</v>
      </c>
      <c r="I91" s="77">
        <v>0</v>
      </c>
      <c r="J91" s="85">
        <v>817</v>
      </c>
      <c r="K91" s="77">
        <v>0</v>
      </c>
      <c r="L91" s="57">
        <f>SUM(J91:K91)</f>
        <v>817</v>
      </c>
    </row>
    <row r="92" spans="1:12" ht="13.5" customHeight="1">
      <c r="A92" s="47" t="s">
        <v>12</v>
      </c>
      <c r="B92" s="86">
        <v>47</v>
      </c>
      <c r="C92" s="74" t="s">
        <v>22</v>
      </c>
      <c r="D92" s="80">
        <f aca="true" t="shared" si="13" ref="D92:L92">SUM(D90:D91)</f>
        <v>0</v>
      </c>
      <c r="E92" s="115">
        <f t="shared" si="13"/>
        <v>417</v>
      </c>
      <c r="F92" s="115">
        <f>SUM(F90:F91)</f>
        <v>1</v>
      </c>
      <c r="G92" s="79">
        <f>SUM(G90:G91)</f>
        <v>500</v>
      </c>
      <c r="H92" s="79">
        <f t="shared" si="13"/>
        <v>1098</v>
      </c>
      <c r="I92" s="79">
        <f t="shared" si="13"/>
        <v>500</v>
      </c>
      <c r="J92" s="115">
        <f t="shared" si="13"/>
        <v>817</v>
      </c>
      <c r="K92" s="79">
        <f t="shared" si="13"/>
        <v>545</v>
      </c>
      <c r="L92" s="79">
        <f t="shared" si="13"/>
        <v>1362</v>
      </c>
    </row>
    <row r="93" spans="1:12" ht="13.5" customHeight="1">
      <c r="A93" s="47"/>
      <c r="B93" s="75"/>
      <c r="C93" s="74"/>
      <c r="D93" s="72"/>
      <c r="E93" s="72"/>
      <c r="F93" s="72"/>
      <c r="G93" s="72"/>
      <c r="H93" s="72"/>
      <c r="I93" s="72"/>
      <c r="J93" s="72"/>
      <c r="K93" s="72"/>
      <c r="L93" s="46"/>
    </row>
    <row r="94" spans="1:12" ht="13.5" customHeight="1">
      <c r="A94" s="47"/>
      <c r="B94" s="86">
        <v>48</v>
      </c>
      <c r="C94" s="74" t="s">
        <v>24</v>
      </c>
      <c r="D94" s="72"/>
      <c r="E94" s="72"/>
      <c r="F94" s="72"/>
      <c r="G94" s="72"/>
      <c r="H94" s="72"/>
      <c r="I94" s="72"/>
      <c r="J94" s="72"/>
      <c r="K94" s="72"/>
      <c r="L94" s="46"/>
    </row>
    <row r="95" spans="1:12" ht="13.5" customHeight="1">
      <c r="A95" s="47"/>
      <c r="B95" s="110" t="s">
        <v>51</v>
      </c>
      <c r="C95" s="74" t="s">
        <v>48</v>
      </c>
      <c r="D95" s="56">
        <v>0</v>
      </c>
      <c r="E95" s="57">
        <v>4645</v>
      </c>
      <c r="F95" s="56">
        <v>0</v>
      </c>
      <c r="G95" s="46">
        <v>4820</v>
      </c>
      <c r="H95" s="56">
        <v>0</v>
      </c>
      <c r="I95" s="46">
        <v>4820</v>
      </c>
      <c r="J95" s="56">
        <v>0</v>
      </c>
      <c r="K95" s="46">
        <v>5364</v>
      </c>
      <c r="L95" s="46">
        <f>SUM(J95:K95)</f>
        <v>5364</v>
      </c>
    </row>
    <row r="96" spans="1:12" ht="25.5">
      <c r="A96" s="47"/>
      <c r="B96" s="110" t="s">
        <v>52</v>
      </c>
      <c r="C96" s="74" t="s">
        <v>123</v>
      </c>
      <c r="D96" s="85">
        <v>3989</v>
      </c>
      <c r="E96" s="61">
        <v>0</v>
      </c>
      <c r="F96" s="85">
        <v>1</v>
      </c>
      <c r="G96" s="77">
        <v>0</v>
      </c>
      <c r="H96" s="78">
        <v>1</v>
      </c>
      <c r="I96" s="77">
        <v>0</v>
      </c>
      <c r="J96" s="85">
        <v>658</v>
      </c>
      <c r="K96" s="77">
        <v>0</v>
      </c>
      <c r="L96" s="57">
        <f>SUM(J96:K96)</f>
        <v>658</v>
      </c>
    </row>
    <row r="97" spans="1:12" ht="13.5" customHeight="1">
      <c r="A97" s="47"/>
      <c r="B97" s="110" t="s">
        <v>130</v>
      </c>
      <c r="C97" s="74" t="s">
        <v>131</v>
      </c>
      <c r="D97" s="85">
        <v>1</v>
      </c>
      <c r="E97" s="61">
        <v>0</v>
      </c>
      <c r="F97" s="85">
        <v>2528</v>
      </c>
      <c r="G97" s="77">
        <v>0</v>
      </c>
      <c r="H97" s="78">
        <v>7431</v>
      </c>
      <c r="I97" s="77">
        <v>0</v>
      </c>
      <c r="J97" s="124">
        <v>5848</v>
      </c>
      <c r="K97" s="77">
        <v>0</v>
      </c>
      <c r="L97" s="57">
        <f>SUM(J97:K97)</f>
        <v>5848</v>
      </c>
    </row>
    <row r="98" spans="1:12" ht="13.5" customHeight="1">
      <c r="A98" s="81" t="s">
        <v>12</v>
      </c>
      <c r="B98" s="125">
        <v>48</v>
      </c>
      <c r="C98" s="126" t="s">
        <v>24</v>
      </c>
      <c r="D98" s="79">
        <f aca="true" t="shared" si="14" ref="D98:L98">SUM(D95:D97)</f>
        <v>3990</v>
      </c>
      <c r="E98" s="79">
        <f t="shared" si="14"/>
        <v>4645</v>
      </c>
      <c r="F98" s="115">
        <f>SUM(F95:F97)</f>
        <v>2529</v>
      </c>
      <c r="G98" s="79">
        <f>SUM(G95:G97)</f>
        <v>4820</v>
      </c>
      <c r="H98" s="79">
        <f t="shared" si="14"/>
        <v>7432</v>
      </c>
      <c r="I98" s="79">
        <f t="shared" si="14"/>
        <v>4820</v>
      </c>
      <c r="J98" s="115">
        <f t="shared" si="14"/>
        <v>6506</v>
      </c>
      <c r="K98" s="79">
        <f t="shared" si="14"/>
        <v>5364</v>
      </c>
      <c r="L98" s="79">
        <f t="shared" si="14"/>
        <v>11870</v>
      </c>
    </row>
    <row r="99" spans="1:12" ht="0.75" customHeight="1">
      <c r="A99" s="47"/>
      <c r="B99" s="86"/>
      <c r="C99" s="74"/>
      <c r="D99" s="78"/>
      <c r="E99" s="78"/>
      <c r="F99" s="78"/>
      <c r="G99" s="78"/>
      <c r="H99" s="78"/>
      <c r="I99" s="78"/>
      <c r="J99" s="78"/>
      <c r="K99" s="78"/>
      <c r="L99" s="60"/>
    </row>
    <row r="100" spans="1:12" ht="25.5">
      <c r="A100" s="47"/>
      <c r="B100" s="110" t="s">
        <v>53</v>
      </c>
      <c r="C100" s="74" t="s">
        <v>141</v>
      </c>
      <c r="D100" s="56">
        <v>0</v>
      </c>
      <c r="E100" s="56">
        <v>0</v>
      </c>
      <c r="F100" s="61">
        <v>0</v>
      </c>
      <c r="G100" s="65">
        <v>4025</v>
      </c>
      <c r="H100" s="64">
        <v>0</v>
      </c>
      <c r="I100" s="65">
        <v>4025</v>
      </c>
      <c r="J100" s="64">
        <v>0</v>
      </c>
      <c r="K100" s="65">
        <v>4025</v>
      </c>
      <c r="L100" s="65">
        <f>SUM(J100:K100)</f>
        <v>4025</v>
      </c>
    </row>
    <row r="101" spans="1:12" ht="12.75">
      <c r="A101" s="47" t="s">
        <v>12</v>
      </c>
      <c r="B101" s="51">
        <v>60</v>
      </c>
      <c r="C101" s="74" t="s">
        <v>16</v>
      </c>
      <c r="D101" s="59">
        <f>D100+D98+D92+D87+D81</f>
        <v>17299</v>
      </c>
      <c r="E101" s="122">
        <f>E100+E98+E92+E87+E81+E75</f>
        <v>28989</v>
      </c>
      <c r="F101" s="82">
        <f aca="true" t="shared" si="15" ref="F101:K101">F100+F98+F92+F87+F81</f>
        <v>12657</v>
      </c>
      <c r="G101" s="65">
        <f t="shared" si="15"/>
        <v>28265</v>
      </c>
      <c r="H101" s="65">
        <f t="shared" si="15"/>
        <v>34353</v>
      </c>
      <c r="I101" s="65">
        <f t="shared" si="15"/>
        <v>28265</v>
      </c>
      <c r="J101" s="119">
        <f t="shared" si="15"/>
        <v>27726</v>
      </c>
      <c r="K101" s="65">
        <f t="shared" si="15"/>
        <v>30845</v>
      </c>
      <c r="L101" s="65">
        <f>SUM(J101:K101)</f>
        <v>58571</v>
      </c>
    </row>
    <row r="102" spans="1:12" ht="12.75">
      <c r="A102" s="47" t="s">
        <v>12</v>
      </c>
      <c r="B102" s="53">
        <v>1.101</v>
      </c>
      <c r="C102" s="71" t="s">
        <v>46</v>
      </c>
      <c r="D102" s="59">
        <f aca="true" t="shared" si="16" ref="D102:K102">D101</f>
        <v>17299</v>
      </c>
      <c r="E102" s="59">
        <f t="shared" si="16"/>
        <v>28989</v>
      </c>
      <c r="F102" s="82">
        <f>F101</f>
        <v>12657</v>
      </c>
      <c r="G102" s="59">
        <f>G101</f>
        <v>28265</v>
      </c>
      <c r="H102" s="59">
        <f t="shared" si="16"/>
        <v>34353</v>
      </c>
      <c r="I102" s="59">
        <f t="shared" si="16"/>
        <v>28265</v>
      </c>
      <c r="J102" s="82">
        <f t="shared" si="16"/>
        <v>27726</v>
      </c>
      <c r="K102" s="59">
        <f t="shared" si="16"/>
        <v>30845</v>
      </c>
      <c r="L102" s="59">
        <f>SUM(J102:K102)</f>
        <v>58571</v>
      </c>
    </row>
    <row r="103" spans="1:12" ht="12.75">
      <c r="A103" s="47" t="s">
        <v>12</v>
      </c>
      <c r="B103" s="73">
        <v>1</v>
      </c>
      <c r="C103" s="74" t="s">
        <v>54</v>
      </c>
      <c r="D103" s="59">
        <f aca="true" t="shared" si="17" ref="D103:K103">D102+D70</f>
        <v>35085</v>
      </c>
      <c r="E103" s="59">
        <f t="shared" si="17"/>
        <v>67103</v>
      </c>
      <c r="F103" s="82">
        <f>F102+F70</f>
        <v>24434</v>
      </c>
      <c r="G103" s="59">
        <f>G102+G70</f>
        <v>64878</v>
      </c>
      <c r="H103" s="59">
        <f t="shared" si="17"/>
        <v>56035</v>
      </c>
      <c r="I103" s="59">
        <f t="shared" si="17"/>
        <v>64856</v>
      </c>
      <c r="J103" s="82">
        <f t="shared" si="17"/>
        <v>42426</v>
      </c>
      <c r="K103" s="59">
        <f t="shared" si="17"/>
        <v>69435</v>
      </c>
      <c r="L103" s="59">
        <f>SUM(J103:K103)</f>
        <v>111861</v>
      </c>
    </row>
    <row r="104" spans="1:12" ht="12.75">
      <c r="A104" s="47" t="s">
        <v>12</v>
      </c>
      <c r="B104" s="70">
        <v>2215</v>
      </c>
      <c r="C104" s="71" t="s">
        <v>2</v>
      </c>
      <c r="D104" s="59">
        <f aca="true" t="shared" si="18" ref="D104:K104">D103</f>
        <v>35085</v>
      </c>
      <c r="E104" s="59">
        <f t="shared" si="18"/>
        <v>67103</v>
      </c>
      <c r="F104" s="82">
        <f>F103</f>
        <v>24434</v>
      </c>
      <c r="G104" s="59">
        <f>G103</f>
        <v>64878</v>
      </c>
      <c r="H104" s="59">
        <f t="shared" si="18"/>
        <v>56035</v>
      </c>
      <c r="I104" s="59">
        <f t="shared" si="18"/>
        <v>64856</v>
      </c>
      <c r="J104" s="82">
        <f t="shared" si="18"/>
        <v>42426</v>
      </c>
      <c r="K104" s="59">
        <f t="shared" si="18"/>
        <v>69435</v>
      </c>
      <c r="L104" s="59">
        <f>SUM(J104:K104)</f>
        <v>111861</v>
      </c>
    </row>
    <row r="105" spans="1:12" ht="15" customHeight="1">
      <c r="A105" s="47"/>
      <c r="B105" s="70"/>
      <c r="C105" s="71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47" t="s">
        <v>14</v>
      </c>
      <c r="B106" s="48">
        <v>2216</v>
      </c>
      <c r="C106" s="49" t="s">
        <v>3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2.75">
      <c r="A107" s="47"/>
      <c r="B107" s="88">
        <v>5</v>
      </c>
      <c r="C107" s="52" t="s">
        <v>217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2.75">
      <c r="A108" s="47"/>
      <c r="B108" s="53">
        <v>5.053</v>
      </c>
      <c r="C108" s="49" t="s">
        <v>16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2.75">
      <c r="A109" s="47"/>
      <c r="B109" s="54">
        <v>60</v>
      </c>
      <c r="C109" s="52" t="s">
        <v>172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25.5">
      <c r="A110" s="47"/>
      <c r="B110" s="89">
        <v>85</v>
      </c>
      <c r="C110" s="52" t="s">
        <v>95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2.75">
      <c r="A111" s="47"/>
      <c r="B111" s="108" t="s">
        <v>99</v>
      </c>
      <c r="C111" s="52" t="s">
        <v>87</v>
      </c>
      <c r="D111" s="56">
        <v>0</v>
      </c>
      <c r="E111" s="57">
        <v>2641</v>
      </c>
      <c r="F111" s="56">
        <v>0</v>
      </c>
      <c r="G111" s="46">
        <v>2206</v>
      </c>
      <c r="H111" s="56">
        <v>0</v>
      </c>
      <c r="I111" s="46">
        <v>2206</v>
      </c>
      <c r="J111" s="56">
        <v>0</v>
      </c>
      <c r="K111" s="46">
        <v>3278</v>
      </c>
      <c r="L111" s="46">
        <f>SUM(J111:K111)</f>
        <v>3278</v>
      </c>
    </row>
    <row r="112" spans="1:12" ht="12.75">
      <c r="A112" s="47" t="s">
        <v>12</v>
      </c>
      <c r="B112" s="54">
        <v>60</v>
      </c>
      <c r="C112" s="52" t="s">
        <v>172</v>
      </c>
      <c r="D112" s="58">
        <f aca="true" t="shared" si="19" ref="D112:I112">SUM(D111:D111)</f>
        <v>0</v>
      </c>
      <c r="E112" s="59">
        <f t="shared" si="19"/>
        <v>2641</v>
      </c>
      <c r="F112" s="58">
        <f>SUM(F111:F111)</f>
        <v>0</v>
      </c>
      <c r="G112" s="59">
        <f>SUM(G111:G111)</f>
        <v>2206</v>
      </c>
      <c r="H112" s="58">
        <f t="shared" si="19"/>
        <v>0</v>
      </c>
      <c r="I112" s="59">
        <f t="shared" si="19"/>
        <v>2206</v>
      </c>
      <c r="J112" s="58">
        <f>SUM(J111:J111)</f>
        <v>0</v>
      </c>
      <c r="K112" s="59">
        <f>SUM(K111:K111)</f>
        <v>3278</v>
      </c>
      <c r="L112" s="59">
        <f>SUM(L111:L111)</f>
        <v>3278</v>
      </c>
    </row>
    <row r="113" spans="1:12" ht="15" customHeight="1">
      <c r="A113" s="47"/>
      <c r="B113" s="54"/>
      <c r="C113" s="52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12.75">
      <c r="A114" s="47"/>
      <c r="B114" s="54">
        <v>61</v>
      </c>
      <c r="C114" s="52" t="s">
        <v>89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25.5">
      <c r="A115" s="47"/>
      <c r="B115" s="89">
        <v>85</v>
      </c>
      <c r="C115" s="52" t="s">
        <v>95</v>
      </c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ht="12.75">
      <c r="A116" s="47"/>
      <c r="B116" s="108" t="s">
        <v>100</v>
      </c>
      <c r="C116" s="52" t="s">
        <v>90</v>
      </c>
      <c r="D116" s="56">
        <v>0</v>
      </c>
      <c r="E116" s="57">
        <v>4509</v>
      </c>
      <c r="F116" s="61">
        <v>0</v>
      </c>
      <c r="G116" s="60">
        <v>5044</v>
      </c>
      <c r="H116" s="61">
        <v>0</v>
      </c>
      <c r="I116" s="60">
        <v>5044</v>
      </c>
      <c r="J116" s="61">
        <v>0</v>
      </c>
      <c r="K116" s="60">
        <v>5500</v>
      </c>
      <c r="L116" s="60">
        <f>SUM(J116:K116)</f>
        <v>5500</v>
      </c>
    </row>
    <row r="117" spans="1:12" ht="15" customHeight="1">
      <c r="A117" s="47"/>
      <c r="B117" s="54"/>
      <c r="C117" s="52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1:12" ht="25.5">
      <c r="A118" s="47"/>
      <c r="B118" s="89">
        <v>86</v>
      </c>
      <c r="C118" s="52" t="s">
        <v>96</v>
      </c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12.75">
      <c r="A119" s="47"/>
      <c r="B119" s="108" t="s">
        <v>101</v>
      </c>
      <c r="C119" s="52" t="s">
        <v>90</v>
      </c>
      <c r="D119" s="56">
        <v>0</v>
      </c>
      <c r="E119" s="57">
        <v>617</v>
      </c>
      <c r="F119" s="61">
        <v>0</v>
      </c>
      <c r="G119" s="60">
        <v>710</v>
      </c>
      <c r="H119" s="61">
        <v>0</v>
      </c>
      <c r="I119" s="60">
        <v>710</v>
      </c>
      <c r="J119" s="61">
        <v>0</v>
      </c>
      <c r="K119" s="60">
        <v>773</v>
      </c>
      <c r="L119" s="60">
        <f>SUM(J119:K119)</f>
        <v>773</v>
      </c>
    </row>
    <row r="120" spans="1:12" ht="12.75">
      <c r="A120" s="47"/>
      <c r="B120" s="54"/>
      <c r="C120" s="52"/>
      <c r="D120" s="46"/>
      <c r="E120" s="46"/>
      <c r="F120" s="46"/>
      <c r="G120" s="60"/>
      <c r="H120" s="46"/>
      <c r="I120" s="46"/>
      <c r="J120" s="46"/>
      <c r="K120" s="60"/>
      <c r="L120" s="46"/>
    </row>
    <row r="121" spans="1:12" ht="25.5">
      <c r="A121" s="47"/>
      <c r="B121" s="89">
        <v>87</v>
      </c>
      <c r="C121" s="52" t="s">
        <v>97</v>
      </c>
      <c r="D121" s="46"/>
      <c r="E121" s="46"/>
      <c r="F121" s="46"/>
      <c r="G121" s="60"/>
      <c r="H121" s="46"/>
      <c r="I121" s="46"/>
      <c r="J121" s="46"/>
      <c r="K121" s="60"/>
      <c r="L121" s="46"/>
    </row>
    <row r="122" spans="1:12" ht="12.75">
      <c r="A122" s="47"/>
      <c r="B122" s="108" t="s">
        <v>102</v>
      </c>
      <c r="C122" s="52" t="s">
        <v>90</v>
      </c>
      <c r="D122" s="56">
        <v>0</v>
      </c>
      <c r="E122" s="56">
        <v>0</v>
      </c>
      <c r="F122" s="56">
        <v>0</v>
      </c>
      <c r="G122" s="60">
        <v>352</v>
      </c>
      <c r="H122" s="56">
        <v>0</v>
      </c>
      <c r="I122" s="46">
        <v>352</v>
      </c>
      <c r="J122" s="56">
        <v>0</v>
      </c>
      <c r="K122" s="60">
        <v>383</v>
      </c>
      <c r="L122" s="46">
        <f>SUM(J122:K122)</f>
        <v>383</v>
      </c>
    </row>
    <row r="123" spans="1:12" ht="12.75">
      <c r="A123" s="47"/>
      <c r="B123" s="54"/>
      <c r="C123" s="52"/>
      <c r="D123" s="46"/>
      <c r="E123" s="46"/>
      <c r="F123" s="46"/>
      <c r="G123" s="60"/>
      <c r="H123" s="46"/>
      <c r="I123" s="46"/>
      <c r="J123" s="46"/>
      <c r="K123" s="60"/>
      <c r="L123" s="46"/>
    </row>
    <row r="124" spans="1:12" ht="25.5">
      <c r="A124" s="47"/>
      <c r="B124" s="89">
        <v>88</v>
      </c>
      <c r="C124" s="52" t="s">
        <v>98</v>
      </c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2.75">
      <c r="A125" s="47"/>
      <c r="B125" s="108" t="s">
        <v>103</v>
      </c>
      <c r="C125" s="52" t="s">
        <v>90</v>
      </c>
      <c r="D125" s="61">
        <v>0</v>
      </c>
      <c r="E125" s="57">
        <v>436</v>
      </c>
      <c r="F125" s="61">
        <v>0</v>
      </c>
      <c r="G125" s="65">
        <v>503</v>
      </c>
      <c r="H125" s="61">
        <v>0</v>
      </c>
      <c r="I125" s="60">
        <v>503</v>
      </c>
      <c r="J125" s="61">
        <v>0</v>
      </c>
      <c r="K125" s="65">
        <v>548</v>
      </c>
      <c r="L125" s="60">
        <f>SUM(J125:K125)</f>
        <v>548</v>
      </c>
    </row>
    <row r="126" spans="1:12" ht="12.75">
      <c r="A126" s="81" t="s">
        <v>12</v>
      </c>
      <c r="B126" s="116">
        <v>61</v>
      </c>
      <c r="C126" s="63" t="s">
        <v>89</v>
      </c>
      <c r="D126" s="58">
        <f aca="true" t="shared" si="20" ref="D126:K126">SUM(D116:D125)</f>
        <v>0</v>
      </c>
      <c r="E126" s="59">
        <f t="shared" si="20"/>
        <v>5562</v>
      </c>
      <c r="F126" s="58">
        <f>SUM(F116:F125)</f>
        <v>0</v>
      </c>
      <c r="G126" s="59">
        <f>SUM(G116:G125)</f>
        <v>6609</v>
      </c>
      <c r="H126" s="58">
        <f t="shared" si="20"/>
        <v>0</v>
      </c>
      <c r="I126" s="59">
        <f t="shared" si="20"/>
        <v>6609</v>
      </c>
      <c r="J126" s="58">
        <f t="shared" si="20"/>
        <v>0</v>
      </c>
      <c r="K126" s="59">
        <f t="shared" si="20"/>
        <v>7204</v>
      </c>
      <c r="L126" s="59">
        <f>SUM(J126:K126)</f>
        <v>7204</v>
      </c>
    </row>
    <row r="127" spans="1:12" ht="12.75">
      <c r="A127" s="47" t="s">
        <v>12</v>
      </c>
      <c r="B127" s="53">
        <v>5.053</v>
      </c>
      <c r="C127" s="49" t="s">
        <v>16</v>
      </c>
      <c r="D127" s="56">
        <f aca="true" t="shared" si="21" ref="D127:K127">D126+D112</f>
        <v>0</v>
      </c>
      <c r="E127" s="46">
        <f t="shared" si="21"/>
        <v>8203</v>
      </c>
      <c r="F127" s="56">
        <f>F126+F112</f>
        <v>0</v>
      </c>
      <c r="G127" s="46">
        <f>G126+G112</f>
        <v>8815</v>
      </c>
      <c r="H127" s="56">
        <f t="shared" si="21"/>
        <v>0</v>
      </c>
      <c r="I127" s="46">
        <f t="shared" si="21"/>
        <v>8815</v>
      </c>
      <c r="J127" s="56">
        <f t="shared" si="21"/>
        <v>0</v>
      </c>
      <c r="K127" s="46">
        <f t="shared" si="21"/>
        <v>10482</v>
      </c>
      <c r="L127" s="46">
        <f>SUM(J127:K127)</f>
        <v>10482</v>
      </c>
    </row>
    <row r="128" spans="1:12" ht="12.75">
      <c r="A128" s="81" t="s">
        <v>12</v>
      </c>
      <c r="B128" s="107">
        <v>5</v>
      </c>
      <c r="C128" s="63" t="s">
        <v>217</v>
      </c>
      <c r="D128" s="58">
        <f aca="true" t="shared" si="22" ref="D128:K129">D127</f>
        <v>0</v>
      </c>
      <c r="E128" s="59">
        <f t="shared" si="22"/>
        <v>8203</v>
      </c>
      <c r="F128" s="58">
        <f>F127</f>
        <v>0</v>
      </c>
      <c r="G128" s="59">
        <f>G127</f>
        <v>8815</v>
      </c>
      <c r="H128" s="58">
        <f t="shared" si="22"/>
        <v>0</v>
      </c>
      <c r="I128" s="59">
        <f t="shared" si="22"/>
        <v>8815</v>
      </c>
      <c r="J128" s="58">
        <f t="shared" si="22"/>
        <v>0</v>
      </c>
      <c r="K128" s="59">
        <f t="shared" si="22"/>
        <v>10482</v>
      </c>
      <c r="L128" s="59">
        <f>SUM(J128:K128)</f>
        <v>10482</v>
      </c>
    </row>
    <row r="129" spans="1:12" ht="12.75">
      <c r="A129" s="47" t="s">
        <v>12</v>
      </c>
      <c r="B129" s="48">
        <v>2216</v>
      </c>
      <c r="C129" s="49" t="s">
        <v>3</v>
      </c>
      <c r="D129" s="64">
        <f t="shared" si="22"/>
        <v>0</v>
      </c>
      <c r="E129" s="106">
        <f t="shared" si="22"/>
        <v>8203</v>
      </c>
      <c r="F129" s="64">
        <f>F128</f>
        <v>0</v>
      </c>
      <c r="G129" s="106">
        <f>G128</f>
        <v>8815</v>
      </c>
      <c r="H129" s="64">
        <f t="shared" si="22"/>
        <v>0</v>
      </c>
      <c r="I129" s="106">
        <f t="shared" si="22"/>
        <v>8815</v>
      </c>
      <c r="J129" s="64">
        <f t="shared" si="22"/>
        <v>0</v>
      </c>
      <c r="K129" s="106">
        <f t="shared" si="22"/>
        <v>10482</v>
      </c>
      <c r="L129" s="106">
        <f>L128</f>
        <v>10482</v>
      </c>
    </row>
    <row r="130" spans="1:12" ht="12.75">
      <c r="A130" s="90" t="s">
        <v>12</v>
      </c>
      <c r="B130" s="91"/>
      <c r="C130" s="92" t="s">
        <v>13</v>
      </c>
      <c r="D130" s="59">
        <f aca="true" t="shared" si="23" ref="D130:K130">D104+D129+D42</f>
        <v>35085</v>
      </c>
      <c r="E130" s="59">
        <f t="shared" si="23"/>
        <v>85659</v>
      </c>
      <c r="F130" s="82">
        <f t="shared" si="23"/>
        <v>24434</v>
      </c>
      <c r="G130" s="59">
        <f t="shared" si="23"/>
        <v>83677</v>
      </c>
      <c r="H130" s="59">
        <f t="shared" si="23"/>
        <v>56035</v>
      </c>
      <c r="I130" s="59">
        <f t="shared" si="23"/>
        <v>83655</v>
      </c>
      <c r="J130" s="82">
        <f t="shared" si="23"/>
        <v>42426</v>
      </c>
      <c r="K130" s="59">
        <f t="shared" si="23"/>
        <v>90678</v>
      </c>
      <c r="L130" s="59">
        <f>SUM(J130:K130)</f>
        <v>133104</v>
      </c>
    </row>
    <row r="131" spans="1:12" ht="12.75">
      <c r="A131" s="47"/>
      <c r="B131" s="93"/>
      <c r="C131" s="71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2.75">
      <c r="A132" s="47"/>
      <c r="B132" s="93"/>
      <c r="C132" s="71" t="s">
        <v>55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25.5">
      <c r="A133" s="47" t="s">
        <v>14</v>
      </c>
      <c r="B133" s="70">
        <v>4215</v>
      </c>
      <c r="C133" s="71" t="s">
        <v>142</v>
      </c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2.75">
      <c r="A134" s="47"/>
      <c r="B134" s="73">
        <v>1</v>
      </c>
      <c r="C134" s="74" t="s">
        <v>54</v>
      </c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2.75">
      <c r="A135" s="47"/>
      <c r="B135" s="53">
        <v>1.101</v>
      </c>
      <c r="C135" s="71" t="s">
        <v>56</v>
      </c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2.75">
      <c r="A136" s="47"/>
      <c r="B136" s="73">
        <v>60</v>
      </c>
      <c r="C136" s="74" t="s">
        <v>113</v>
      </c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2.75">
      <c r="A137" s="47"/>
      <c r="B137" s="112" t="s">
        <v>57</v>
      </c>
      <c r="C137" s="74" t="s">
        <v>61</v>
      </c>
      <c r="D137" s="76">
        <v>11845</v>
      </c>
      <c r="E137" s="61">
        <v>0</v>
      </c>
      <c r="F137" s="76">
        <v>1</v>
      </c>
      <c r="G137" s="61">
        <v>0</v>
      </c>
      <c r="H137" s="46">
        <v>2521</v>
      </c>
      <c r="I137" s="61">
        <v>0</v>
      </c>
      <c r="J137" s="76">
        <v>6130</v>
      </c>
      <c r="K137" s="61">
        <v>0</v>
      </c>
      <c r="L137" s="57">
        <f aca="true" t="shared" si="24" ref="L137:L142">SUM(J137:K137)</f>
        <v>6130</v>
      </c>
    </row>
    <row r="138" spans="1:12" ht="25.5">
      <c r="A138" s="47"/>
      <c r="B138" s="113" t="s">
        <v>75</v>
      </c>
      <c r="C138" s="74" t="s">
        <v>114</v>
      </c>
      <c r="D138" s="61">
        <v>0</v>
      </c>
      <c r="E138" s="61">
        <v>0</v>
      </c>
      <c r="F138" s="60">
        <v>49779</v>
      </c>
      <c r="G138" s="61">
        <v>0</v>
      </c>
      <c r="H138" s="60">
        <v>49779</v>
      </c>
      <c r="I138" s="61">
        <v>0</v>
      </c>
      <c r="J138" s="60">
        <v>23429</v>
      </c>
      <c r="K138" s="61">
        <v>0</v>
      </c>
      <c r="L138" s="60">
        <f t="shared" si="24"/>
        <v>23429</v>
      </c>
    </row>
    <row r="139" spans="1:12" ht="25.5">
      <c r="A139" s="47"/>
      <c r="B139" s="113" t="s">
        <v>76</v>
      </c>
      <c r="C139" s="74" t="s">
        <v>218</v>
      </c>
      <c r="D139" s="57">
        <v>6500</v>
      </c>
      <c r="E139" s="61">
        <v>0</v>
      </c>
      <c r="F139" s="60">
        <v>17000</v>
      </c>
      <c r="G139" s="61">
        <v>0</v>
      </c>
      <c r="H139" s="60">
        <v>17000</v>
      </c>
      <c r="I139" s="61">
        <v>0</v>
      </c>
      <c r="J139" s="60">
        <v>76943</v>
      </c>
      <c r="K139" s="61">
        <v>0</v>
      </c>
      <c r="L139" s="60">
        <f t="shared" si="24"/>
        <v>76943</v>
      </c>
    </row>
    <row r="140" spans="1:12" ht="38.25">
      <c r="A140" s="47"/>
      <c r="B140" s="112" t="s">
        <v>152</v>
      </c>
      <c r="C140" s="74" t="s">
        <v>151</v>
      </c>
      <c r="D140" s="57">
        <v>10196</v>
      </c>
      <c r="E140" s="61">
        <v>0</v>
      </c>
      <c r="F140" s="57">
        <v>20000</v>
      </c>
      <c r="G140" s="61">
        <v>0</v>
      </c>
      <c r="H140" s="60">
        <v>20000</v>
      </c>
      <c r="I140" s="61">
        <v>0</v>
      </c>
      <c r="J140" s="57">
        <v>9289</v>
      </c>
      <c r="K140" s="61">
        <v>0</v>
      </c>
      <c r="L140" s="57">
        <f t="shared" si="24"/>
        <v>9289</v>
      </c>
    </row>
    <row r="141" spans="1:12" ht="12.75">
      <c r="A141" s="47"/>
      <c r="B141" s="112" t="s">
        <v>224</v>
      </c>
      <c r="C141" s="74" t="s">
        <v>226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118">
        <v>3763</v>
      </c>
      <c r="K141" s="61">
        <v>0</v>
      </c>
      <c r="L141" s="57">
        <f t="shared" si="24"/>
        <v>3763</v>
      </c>
    </row>
    <row r="142" spans="1:12" ht="25.5">
      <c r="A142" s="47"/>
      <c r="B142" s="112" t="s">
        <v>225</v>
      </c>
      <c r="C142" s="74" t="s">
        <v>227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118">
        <v>5000</v>
      </c>
      <c r="K142" s="61">
        <v>0</v>
      </c>
      <c r="L142" s="57">
        <f t="shared" si="24"/>
        <v>5000</v>
      </c>
    </row>
    <row r="143" spans="1:12" ht="12.75">
      <c r="A143" s="47" t="s">
        <v>12</v>
      </c>
      <c r="B143" s="73">
        <v>60</v>
      </c>
      <c r="C143" s="74" t="s">
        <v>67</v>
      </c>
      <c r="D143" s="59">
        <f>SUM(D137:D140)+D141+D142</f>
        <v>28541</v>
      </c>
      <c r="E143" s="58">
        <f>SUM(E137:E140)</f>
        <v>0</v>
      </c>
      <c r="F143" s="59">
        <f>SUM(F137:F140)+F141+F142</f>
        <v>86780</v>
      </c>
      <c r="G143" s="58">
        <f>SUM(G137:G140)</f>
        <v>0</v>
      </c>
      <c r="H143" s="59">
        <f>SUM(H137:H140)+H141+H142</f>
        <v>89300</v>
      </c>
      <c r="I143" s="58">
        <f>SUM(I137:I140)</f>
        <v>0</v>
      </c>
      <c r="J143" s="59">
        <f>SUM(J137:J140)+J141+J142</f>
        <v>124554</v>
      </c>
      <c r="K143" s="58">
        <f>SUM(K137:K140)</f>
        <v>0</v>
      </c>
      <c r="L143" s="59">
        <f>SUM(L137:L140)+L141+L142</f>
        <v>124554</v>
      </c>
    </row>
    <row r="144" spans="1:12" ht="12.75">
      <c r="A144" s="47"/>
      <c r="B144" s="73"/>
      <c r="C144" s="74"/>
      <c r="D144" s="46"/>
      <c r="E144" s="46"/>
      <c r="F144" s="60"/>
      <c r="G144" s="60"/>
      <c r="H144" s="60"/>
      <c r="I144" s="60"/>
      <c r="J144" s="60"/>
      <c r="K144" s="60"/>
      <c r="L144" s="60"/>
    </row>
    <row r="145" spans="1:12" ht="12.75">
      <c r="A145" s="47"/>
      <c r="B145" s="73">
        <v>61</v>
      </c>
      <c r="C145" s="74" t="s">
        <v>68</v>
      </c>
      <c r="D145" s="46"/>
      <c r="E145" s="46"/>
      <c r="F145" s="60"/>
      <c r="G145" s="60"/>
      <c r="H145" s="60"/>
      <c r="I145" s="60"/>
      <c r="J145" s="60"/>
      <c r="K145" s="60"/>
      <c r="L145" s="60"/>
    </row>
    <row r="146" spans="1:12" ht="12.75">
      <c r="A146" s="47"/>
      <c r="B146" s="112" t="s">
        <v>62</v>
      </c>
      <c r="C146" s="94" t="s">
        <v>112</v>
      </c>
      <c r="D146" s="76">
        <v>3300</v>
      </c>
      <c r="E146" s="61">
        <v>0</v>
      </c>
      <c r="F146" s="57">
        <v>1</v>
      </c>
      <c r="G146" s="61">
        <v>0</v>
      </c>
      <c r="H146" s="60">
        <v>1242</v>
      </c>
      <c r="I146" s="61">
        <v>0</v>
      </c>
      <c r="J146" s="61">
        <v>0</v>
      </c>
      <c r="K146" s="61">
        <v>0</v>
      </c>
      <c r="L146" s="61">
        <f>SUM(J146:K146)</f>
        <v>0</v>
      </c>
    </row>
    <row r="147" spans="1:12" ht="25.5">
      <c r="A147" s="47"/>
      <c r="B147" s="112" t="s">
        <v>154</v>
      </c>
      <c r="C147" s="95" t="s">
        <v>153</v>
      </c>
      <c r="D147" s="57">
        <v>5500</v>
      </c>
      <c r="E147" s="61">
        <v>0</v>
      </c>
      <c r="F147" s="57">
        <v>20000</v>
      </c>
      <c r="G147" s="61">
        <v>0</v>
      </c>
      <c r="H147" s="60">
        <v>20000</v>
      </c>
      <c r="I147" s="61">
        <v>0</v>
      </c>
      <c r="J147" s="57">
        <v>13386</v>
      </c>
      <c r="K147" s="61">
        <v>0</v>
      </c>
      <c r="L147" s="57">
        <f>SUM(J147:K147)</f>
        <v>13386</v>
      </c>
    </row>
    <row r="148" spans="1:12" ht="12.75">
      <c r="A148" s="47" t="s">
        <v>12</v>
      </c>
      <c r="B148" s="73">
        <v>61</v>
      </c>
      <c r="C148" s="74" t="s">
        <v>68</v>
      </c>
      <c r="D148" s="59">
        <f aca="true" t="shared" si="25" ref="D148:L148">SUM(D146:D147)</f>
        <v>8800</v>
      </c>
      <c r="E148" s="58">
        <f t="shared" si="25"/>
        <v>0</v>
      </c>
      <c r="F148" s="82">
        <f>SUM(F146:F147)</f>
        <v>20001</v>
      </c>
      <c r="G148" s="58">
        <f>SUM(G146:G147)</f>
        <v>0</v>
      </c>
      <c r="H148" s="59">
        <f t="shared" si="25"/>
        <v>21242</v>
      </c>
      <c r="I148" s="58">
        <f t="shared" si="25"/>
        <v>0</v>
      </c>
      <c r="J148" s="82">
        <f t="shared" si="25"/>
        <v>13386</v>
      </c>
      <c r="K148" s="58">
        <f t="shared" si="25"/>
        <v>0</v>
      </c>
      <c r="L148" s="82">
        <f t="shared" si="25"/>
        <v>13386</v>
      </c>
    </row>
    <row r="149" spans="1:12" ht="12.75">
      <c r="A149" s="47"/>
      <c r="B149" s="73"/>
      <c r="C149" s="74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2.75">
      <c r="A150" s="47"/>
      <c r="B150" s="73">
        <v>63</v>
      </c>
      <c r="C150" s="74" t="s">
        <v>69</v>
      </c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2.75">
      <c r="A151" s="47"/>
      <c r="B151" s="112" t="s">
        <v>63</v>
      </c>
      <c r="C151" s="74" t="s">
        <v>80</v>
      </c>
      <c r="D151" s="57">
        <v>30</v>
      </c>
      <c r="E151" s="61">
        <v>0</v>
      </c>
      <c r="F151" s="57">
        <v>1</v>
      </c>
      <c r="G151" s="61">
        <v>0</v>
      </c>
      <c r="H151" s="60">
        <v>1</v>
      </c>
      <c r="I151" s="61">
        <v>0</v>
      </c>
      <c r="J151" s="61">
        <v>0</v>
      </c>
      <c r="K151" s="61">
        <v>0</v>
      </c>
      <c r="L151" s="61">
        <f>SUM(J151:K151)</f>
        <v>0</v>
      </c>
    </row>
    <row r="152" spans="1:12" ht="25.5">
      <c r="A152" s="81"/>
      <c r="B152" s="131" t="s">
        <v>175</v>
      </c>
      <c r="C152" s="126" t="s">
        <v>196</v>
      </c>
      <c r="D152" s="64">
        <v>0</v>
      </c>
      <c r="E152" s="64">
        <v>0</v>
      </c>
      <c r="F152" s="119">
        <v>60000</v>
      </c>
      <c r="G152" s="64">
        <v>0</v>
      </c>
      <c r="H152" s="119">
        <v>60000</v>
      </c>
      <c r="I152" s="64">
        <v>0</v>
      </c>
      <c r="J152" s="119">
        <v>65353</v>
      </c>
      <c r="K152" s="64">
        <v>0</v>
      </c>
      <c r="L152" s="119">
        <f>SUM(J152:K152)</f>
        <v>65353</v>
      </c>
    </row>
    <row r="153" spans="1:12" ht="12.75">
      <c r="A153" s="47" t="s">
        <v>12</v>
      </c>
      <c r="B153" s="73">
        <v>63</v>
      </c>
      <c r="C153" s="74" t="s">
        <v>69</v>
      </c>
      <c r="D153" s="65">
        <f aca="true" t="shared" si="26" ref="D153:L153">SUM(D151:D152)</f>
        <v>30</v>
      </c>
      <c r="E153" s="64">
        <f t="shared" si="26"/>
        <v>0</v>
      </c>
      <c r="F153" s="65">
        <f>SUM(F151:F152)</f>
        <v>60001</v>
      </c>
      <c r="G153" s="64">
        <f>SUM(G151:G152)</f>
        <v>0</v>
      </c>
      <c r="H153" s="65">
        <f t="shared" si="26"/>
        <v>60001</v>
      </c>
      <c r="I153" s="64">
        <f t="shared" si="26"/>
        <v>0</v>
      </c>
      <c r="J153" s="65">
        <f t="shared" si="26"/>
        <v>65353</v>
      </c>
      <c r="K153" s="64">
        <f t="shared" si="26"/>
        <v>0</v>
      </c>
      <c r="L153" s="65">
        <f t="shared" si="26"/>
        <v>65353</v>
      </c>
    </row>
    <row r="154" spans="1:12" ht="12.75">
      <c r="A154" s="47"/>
      <c r="B154" s="73"/>
      <c r="C154" s="74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2.75">
      <c r="A155" s="47"/>
      <c r="B155" s="73">
        <v>64</v>
      </c>
      <c r="C155" s="94" t="s">
        <v>71</v>
      </c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25.5">
      <c r="A156" s="47"/>
      <c r="B156" s="112" t="s">
        <v>64</v>
      </c>
      <c r="C156" s="74" t="s">
        <v>115</v>
      </c>
      <c r="D156" s="57">
        <v>1968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f>SUM(J156:K156)</f>
        <v>0</v>
      </c>
    </row>
    <row r="157" spans="1:12" ht="12.75">
      <c r="A157" s="47"/>
      <c r="B157" s="73"/>
      <c r="C157" s="74"/>
      <c r="D157" s="76"/>
      <c r="E157" s="57"/>
      <c r="F157" s="60"/>
      <c r="G157" s="96"/>
      <c r="H157" s="60"/>
      <c r="I157" s="96"/>
      <c r="J157" s="60"/>
      <c r="K157" s="96"/>
      <c r="L157" s="60"/>
    </row>
    <row r="158" spans="1:12" ht="12.75">
      <c r="A158" s="47"/>
      <c r="B158" s="73">
        <v>65</v>
      </c>
      <c r="C158" s="74" t="s">
        <v>111</v>
      </c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25.5">
      <c r="A159" s="47"/>
      <c r="B159" s="112" t="s">
        <v>74</v>
      </c>
      <c r="C159" s="97" t="s">
        <v>110</v>
      </c>
      <c r="D159" s="76">
        <v>76</v>
      </c>
      <c r="E159" s="61">
        <v>0</v>
      </c>
      <c r="F159" s="57">
        <v>1</v>
      </c>
      <c r="G159" s="61">
        <v>0</v>
      </c>
      <c r="H159" s="60">
        <v>1</v>
      </c>
      <c r="I159" s="61">
        <v>0</v>
      </c>
      <c r="J159" s="57">
        <v>489</v>
      </c>
      <c r="K159" s="61">
        <v>0</v>
      </c>
      <c r="L159" s="57">
        <f>SUM(J159:K159)</f>
        <v>489</v>
      </c>
    </row>
    <row r="160" spans="1:12" ht="12.75">
      <c r="A160" s="47" t="s">
        <v>12</v>
      </c>
      <c r="B160" s="73">
        <v>65</v>
      </c>
      <c r="C160" s="74" t="s">
        <v>111</v>
      </c>
      <c r="D160" s="59">
        <f aca="true" t="shared" si="27" ref="D160:L160">SUM(D159:D159)</f>
        <v>76</v>
      </c>
      <c r="E160" s="58">
        <f t="shared" si="27"/>
        <v>0</v>
      </c>
      <c r="F160" s="82">
        <f>SUM(F159:F159)</f>
        <v>1</v>
      </c>
      <c r="G160" s="58">
        <f>SUM(G159:G159)</f>
        <v>0</v>
      </c>
      <c r="H160" s="59">
        <f t="shared" si="27"/>
        <v>1</v>
      </c>
      <c r="I160" s="58">
        <f t="shared" si="27"/>
        <v>0</v>
      </c>
      <c r="J160" s="82">
        <f t="shared" si="27"/>
        <v>489</v>
      </c>
      <c r="K160" s="58">
        <f t="shared" si="27"/>
        <v>0</v>
      </c>
      <c r="L160" s="82">
        <f t="shared" si="27"/>
        <v>489</v>
      </c>
    </row>
    <row r="161" spans="1:12" ht="12.75">
      <c r="A161" s="47"/>
      <c r="B161" s="73"/>
      <c r="C161" s="74"/>
      <c r="D161" s="46"/>
      <c r="E161" s="46"/>
      <c r="F161" s="60"/>
      <c r="G161" s="60"/>
      <c r="H161" s="60"/>
      <c r="I161" s="60"/>
      <c r="J161" s="60"/>
      <c r="K161" s="60"/>
      <c r="L161" s="60"/>
    </row>
    <row r="162" spans="1:12" ht="12.75">
      <c r="A162" s="47"/>
      <c r="B162" s="73">
        <v>70</v>
      </c>
      <c r="C162" s="74" t="s">
        <v>65</v>
      </c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2.75">
      <c r="A163" s="47"/>
      <c r="B163" s="112" t="s">
        <v>184</v>
      </c>
      <c r="C163" s="74" t="s">
        <v>185</v>
      </c>
      <c r="D163" s="57">
        <v>26615</v>
      </c>
      <c r="E163" s="61">
        <v>0</v>
      </c>
      <c r="F163" s="57">
        <v>1</v>
      </c>
      <c r="G163" s="61">
        <v>0</v>
      </c>
      <c r="H163" s="57">
        <v>1</v>
      </c>
      <c r="I163" s="61">
        <v>0</v>
      </c>
      <c r="J163" s="118">
        <v>35000</v>
      </c>
      <c r="K163" s="61">
        <v>0</v>
      </c>
      <c r="L163" s="57">
        <f aca="true" t="shared" si="28" ref="L163:L176">SUM(J163:K163)</f>
        <v>35000</v>
      </c>
    </row>
    <row r="164" spans="1:12" ht="25.5">
      <c r="A164" s="47"/>
      <c r="B164" s="112" t="s">
        <v>70</v>
      </c>
      <c r="C164" s="74" t="s">
        <v>190</v>
      </c>
      <c r="D164" s="76">
        <v>35494</v>
      </c>
      <c r="E164" s="61">
        <v>0</v>
      </c>
      <c r="F164" s="57">
        <v>10000</v>
      </c>
      <c r="G164" s="61">
        <v>0</v>
      </c>
      <c r="H164" s="60">
        <v>10000</v>
      </c>
      <c r="I164" s="61">
        <v>0</v>
      </c>
      <c r="J164" s="118">
        <v>80000</v>
      </c>
      <c r="K164" s="61">
        <v>0</v>
      </c>
      <c r="L164" s="57">
        <f t="shared" si="28"/>
        <v>80000</v>
      </c>
    </row>
    <row r="165" spans="1:12" ht="12.75">
      <c r="A165" s="47"/>
      <c r="B165" s="112" t="s">
        <v>72</v>
      </c>
      <c r="C165" s="74" t="s">
        <v>159</v>
      </c>
      <c r="D165" s="61">
        <v>0</v>
      </c>
      <c r="E165" s="61">
        <v>0</v>
      </c>
      <c r="F165" s="61">
        <v>0</v>
      </c>
      <c r="G165" s="61">
        <v>0</v>
      </c>
      <c r="H165" s="57">
        <v>642</v>
      </c>
      <c r="I165" s="61">
        <v>0</v>
      </c>
      <c r="J165" s="57">
        <v>203</v>
      </c>
      <c r="K165" s="61">
        <v>0</v>
      </c>
      <c r="L165" s="57">
        <f t="shared" si="28"/>
        <v>203</v>
      </c>
    </row>
    <row r="166" spans="1:12" ht="38.25">
      <c r="A166" s="47"/>
      <c r="B166" s="112" t="s">
        <v>79</v>
      </c>
      <c r="C166" s="74" t="s">
        <v>77</v>
      </c>
      <c r="D166" s="61">
        <v>0</v>
      </c>
      <c r="E166" s="61">
        <v>0</v>
      </c>
      <c r="F166" s="57">
        <v>3150</v>
      </c>
      <c r="G166" s="61">
        <v>0</v>
      </c>
      <c r="H166" s="60">
        <v>3150</v>
      </c>
      <c r="I166" s="61">
        <v>0</v>
      </c>
      <c r="J166" s="57">
        <v>6103</v>
      </c>
      <c r="K166" s="61">
        <v>0</v>
      </c>
      <c r="L166" s="57">
        <f t="shared" si="28"/>
        <v>6103</v>
      </c>
    </row>
    <row r="167" spans="1:12" ht="38.25">
      <c r="A167" s="47"/>
      <c r="B167" s="112" t="s">
        <v>78</v>
      </c>
      <c r="C167" s="74" t="s">
        <v>228</v>
      </c>
      <c r="D167" s="61">
        <v>0</v>
      </c>
      <c r="E167" s="61">
        <v>0</v>
      </c>
      <c r="F167" s="57">
        <v>3501</v>
      </c>
      <c r="G167" s="61">
        <v>0</v>
      </c>
      <c r="H167" s="60">
        <v>3501</v>
      </c>
      <c r="I167" s="61">
        <v>0</v>
      </c>
      <c r="J167" s="61">
        <v>0</v>
      </c>
      <c r="K167" s="61">
        <v>0</v>
      </c>
      <c r="L167" s="61">
        <f t="shared" si="28"/>
        <v>0</v>
      </c>
    </row>
    <row r="168" spans="1:12" ht="25.5">
      <c r="A168" s="47"/>
      <c r="B168" s="114" t="s">
        <v>104</v>
      </c>
      <c r="C168" s="74" t="s">
        <v>168</v>
      </c>
      <c r="D168" s="76">
        <v>6224</v>
      </c>
      <c r="E168" s="61">
        <v>0</v>
      </c>
      <c r="F168" s="60">
        <v>6111</v>
      </c>
      <c r="G168" s="61">
        <v>0</v>
      </c>
      <c r="H168" s="60">
        <v>6111</v>
      </c>
      <c r="I168" s="61">
        <v>0</v>
      </c>
      <c r="J168" s="60">
        <v>740</v>
      </c>
      <c r="K168" s="61">
        <v>0</v>
      </c>
      <c r="L168" s="60">
        <f t="shared" si="28"/>
        <v>740</v>
      </c>
    </row>
    <row r="169" spans="1:12" ht="25.5">
      <c r="A169" s="47"/>
      <c r="B169" s="114" t="s">
        <v>105</v>
      </c>
      <c r="C169" s="74" t="s">
        <v>229</v>
      </c>
      <c r="D169" s="76">
        <v>1924</v>
      </c>
      <c r="E169" s="61">
        <v>0</v>
      </c>
      <c r="F169" s="57">
        <v>4500</v>
      </c>
      <c r="G169" s="61">
        <v>0</v>
      </c>
      <c r="H169" s="60">
        <v>4500</v>
      </c>
      <c r="I169" s="61">
        <v>0</v>
      </c>
      <c r="J169" s="57">
        <v>541</v>
      </c>
      <c r="K169" s="61">
        <v>0</v>
      </c>
      <c r="L169" s="57">
        <f t="shared" si="28"/>
        <v>541</v>
      </c>
    </row>
    <row r="170" spans="1:12" ht="12.75">
      <c r="A170" s="47"/>
      <c r="B170" s="114" t="s">
        <v>106</v>
      </c>
      <c r="C170" s="74" t="s">
        <v>160</v>
      </c>
      <c r="D170" s="76">
        <v>1001</v>
      </c>
      <c r="E170" s="61">
        <v>0</v>
      </c>
      <c r="F170" s="57">
        <v>1</v>
      </c>
      <c r="G170" s="61">
        <v>0</v>
      </c>
      <c r="H170" s="57">
        <v>1</v>
      </c>
      <c r="I170" s="61">
        <v>0</v>
      </c>
      <c r="J170" s="57">
        <v>215</v>
      </c>
      <c r="K170" s="61">
        <v>0</v>
      </c>
      <c r="L170" s="57">
        <f t="shared" si="28"/>
        <v>215</v>
      </c>
    </row>
    <row r="171" spans="1:12" ht="12.75">
      <c r="A171" s="47"/>
      <c r="B171" s="114" t="s">
        <v>119</v>
      </c>
      <c r="C171" s="74" t="s">
        <v>120</v>
      </c>
      <c r="D171" s="61">
        <v>0</v>
      </c>
      <c r="E171" s="61">
        <v>0</v>
      </c>
      <c r="F171" s="57">
        <v>1</v>
      </c>
      <c r="G171" s="61">
        <v>0</v>
      </c>
      <c r="H171" s="57">
        <v>1</v>
      </c>
      <c r="I171" s="61">
        <v>0</v>
      </c>
      <c r="J171" s="61">
        <v>0</v>
      </c>
      <c r="K171" s="61">
        <v>0</v>
      </c>
      <c r="L171" s="61">
        <f t="shared" si="28"/>
        <v>0</v>
      </c>
    </row>
    <row r="172" spans="1:12" ht="25.5">
      <c r="A172" s="47"/>
      <c r="B172" s="114" t="s">
        <v>121</v>
      </c>
      <c r="C172" s="74" t="s">
        <v>143</v>
      </c>
      <c r="D172" s="61">
        <v>0</v>
      </c>
      <c r="E172" s="61">
        <v>0</v>
      </c>
      <c r="F172" s="57">
        <v>1</v>
      </c>
      <c r="G172" s="61">
        <v>0</v>
      </c>
      <c r="H172" s="57">
        <v>1</v>
      </c>
      <c r="I172" s="61">
        <v>0</v>
      </c>
      <c r="J172" s="61">
        <v>0</v>
      </c>
      <c r="K172" s="61">
        <v>0</v>
      </c>
      <c r="L172" s="61">
        <f t="shared" si="28"/>
        <v>0</v>
      </c>
    </row>
    <row r="173" spans="1:12" ht="12.75">
      <c r="A173" s="47"/>
      <c r="B173" s="114" t="s">
        <v>163</v>
      </c>
      <c r="C173" s="74" t="s">
        <v>164</v>
      </c>
      <c r="D173" s="61">
        <v>0</v>
      </c>
      <c r="E173" s="61">
        <v>0</v>
      </c>
      <c r="F173" s="57">
        <v>1</v>
      </c>
      <c r="G173" s="61">
        <v>0</v>
      </c>
      <c r="H173" s="57">
        <v>1</v>
      </c>
      <c r="I173" s="61">
        <v>0</v>
      </c>
      <c r="J173" s="61">
        <v>0</v>
      </c>
      <c r="K173" s="61">
        <v>0</v>
      </c>
      <c r="L173" s="61">
        <f t="shared" si="28"/>
        <v>0</v>
      </c>
    </row>
    <row r="174" spans="1:12" ht="38.25">
      <c r="A174" s="81"/>
      <c r="B174" s="132" t="s">
        <v>165</v>
      </c>
      <c r="C174" s="126" t="s">
        <v>166</v>
      </c>
      <c r="D174" s="119">
        <v>10000</v>
      </c>
      <c r="E174" s="64">
        <v>0</v>
      </c>
      <c r="F174" s="119">
        <v>1</v>
      </c>
      <c r="G174" s="64">
        <v>0</v>
      </c>
      <c r="H174" s="119">
        <v>1</v>
      </c>
      <c r="I174" s="64">
        <v>0</v>
      </c>
      <c r="J174" s="128">
        <v>5000</v>
      </c>
      <c r="K174" s="64">
        <v>0</v>
      </c>
      <c r="L174" s="119">
        <f t="shared" si="28"/>
        <v>5000</v>
      </c>
    </row>
    <row r="175" spans="1:12" ht="27.75" customHeight="1">
      <c r="A175" s="47"/>
      <c r="B175" s="114" t="s">
        <v>182</v>
      </c>
      <c r="C175" s="74" t="s">
        <v>183</v>
      </c>
      <c r="D175" s="61">
        <v>0</v>
      </c>
      <c r="E175" s="61">
        <v>0</v>
      </c>
      <c r="F175" s="57">
        <v>270000</v>
      </c>
      <c r="G175" s="61">
        <v>0</v>
      </c>
      <c r="H175" s="57">
        <v>270000</v>
      </c>
      <c r="I175" s="61">
        <v>0</v>
      </c>
      <c r="J175" s="57">
        <v>270000</v>
      </c>
      <c r="K175" s="61">
        <v>0</v>
      </c>
      <c r="L175" s="57">
        <f t="shared" si="28"/>
        <v>270000</v>
      </c>
    </row>
    <row r="176" spans="1:12" ht="27.75" customHeight="1">
      <c r="A176" s="47"/>
      <c r="B176" s="114" t="s">
        <v>186</v>
      </c>
      <c r="C176" s="74" t="s">
        <v>187</v>
      </c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f t="shared" si="28"/>
        <v>0</v>
      </c>
    </row>
    <row r="177" spans="1:12" ht="12.75">
      <c r="A177" s="47" t="s">
        <v>12</v>
      </c>
      <c r="B177" s="73">
        <v>70</v>
      </c>
      <c r="C177" s="74" t="s">
        <v>65</v>
      </c>
      <c r="D177" s="59">
        <f aca="true" t="shared" si="29" ref="D177:L177">SUM(D163:D176)</f>
        <v>81258</v>
      </c>
      <c r="E177" s="58">
        <f t="shared" si="29"/>
        <v>0</v>
      </c>
      <c r="F177" s="59">
        <f>SUM(F163:F176)</f>
        <v>297268</v>
      </c>
      <c r="G177" s="58">
        <f>SUM(G163:G176)</f>
        <v>0</v>
      </c>
      <c r="H177" s="59">
        <f t="shared" si="29"/>
        <v>297910</v>
      </c>
      <c r="I177" s="58">
        <f t="shared" si="29"/>
        <v>0</v>
      </c>
      <c r="J177" s="59">
        <f t="shared" si="29"/>
        <v>397802</v>
      </c>
      <c r="K177" s="58">
        <f t="shared" si="29"/>
        <v>0</v>
      </c>
      <c r="L177" s="59">
        <f t="shared" si="29"/>
        <v>397802</v>
      </c>
    </row>
    <row r="178" spans="1:12" ht="12.75">
      <c r="A178" s="47"/>
      <c r="B178" s="73"/>
      <c r="C178" s="74"/>
      <c r="D178" s="87"/>
      <c r="E178" s="98"/>
      <c r="F178" s="87"/>
      <c r="G178" s="98"/>
      <c r="H178" s="87"/>
      <c r="I178" s="98"/>
      <c r="J178" s="87"/>
      <c r="K178" s="98"/>
      <c r="L178" s="87"/>
    </row>
    <row r="179" spans="1:12" ht="27.75" customHeight="1">
      <c r="A179" s="47"/>
      <c r="B179" s="73">
        <v>71</v>
      </c>
      <c r="C179" s="74" t="s">
        <v>177</v>
      </c>
      <c r="D179" s="60"/>
      <c r="E179" s="61"/>
      <c r="F179" s="60"/>
      <c r="G179" s="61"/>
      <c r="H179" s="60"/>
      <c r="I179" s="61"/>
      <c r="J179" s="60"/>
      <c r="K179" s="61"/>
      <c r="L179" s="60"/>
    </row>
    <row r="180" spans="1:12" ht="27.75" customHeight="1">
      <c r="A180" s="47"/>
      <c r="B180" s="112" t="s">
        <v>176</v>
      </c>
      <c r="C180" s="74" t="s">
        <v>180</v>
      </c>
      <c r="D180" s="76">
        <v>18710</v>
      </c>
      <c r="E180" s="61">
        <v>0</v>
      </c>
      <c r="F180" s="57">
        <v>48917</v>
      </c>
      <c r="G180" s="61">
        <v>0</v>
      </c>
      <c r="H180" s="57">
        <v>48917</v>
      </c>
      <c r="I180" s="61">
        <v>0</v>
      </c>
      <c r="J180" s="57">
        <v>48917</v>
      </c>
      <c r="K180" s="61">
        <v>0</v>
      </c>
      <c r="L180" s="57">
        <f>SUM(J180:K180)</f>
        <v>48917</v>
      </c>
    </row>
    <row r="181" spans="1:12" ht="27.75" customHeight="1">
      <c r="A181" s="47"/>
      <c r="B181" s="112" t="s">
        <v>179</v>
      </c>
      <c r="C181" s="74" t="s">
        <v>178</v>
      </c>
      <c r="D181" s="76">
        <v>30453</v>
      </c>
      <c r="E181" s="61">
        <v>0</v>
      </c>
      <c r="F181" s="57">
        <v>61112</v>
      </c>
      <c r="G181" s="61">
        <v>0</v>
      </c>
      <c r="H181" s="57">
        <v>61112</v>
      </c>
      <c r="I181" s="61">
        <v>0</v>
      </c>
      <c r="J181" s="57">
        <v>35301</v>
      </c>
      <c r="K181" s="61">
        <v>0</v>
      </c>
      <c r="L181" s="57">
        <f>SUM(J181:K181)</f>
        <v>35301</v>
      </c>
    </row>
    <row r="182" spans="1:12" ht="27.75" customHeight="1">
      <c r="A182" s="47"/>
      <c r="B182" s="112" t="s">
        <v>181</v>
      </c>
      <c r="C182" s="74" t="s">
        <v>219</v>
      </c>
      <c r="D182" s="76">
        <v>13485</v>
      </c>
      <c r="E182" s="61">
        <v>0</v>
      </c>
      <c r="F182" s="57">
        <v>26971</v>
      </c>
      <c r="G182" s="61">
        <v>0</v>
      </c>
      <c r="H182" s="57">
        <v>26971</v>
      </c>
      <c r="I182" s="61">
        <v>0</v>
      </c>
      <c r="J182" s="57">
        <v>13485</v>
      </c>
      <c r="K182" s="61">
        <v>0</v>
      </c>
      <c r="L182" s="57">
        <f>SUM(J182:K182)</f>
        <v>13485</v>
      </c>
    </row>
    <row r="183" spans="1:12" ht="27.75" customHeight="1">
      <c r="A183" s="47" t="s">
        <v>12</v>
      </c>
      <c r="B183" s="73">
        <v>71</v>
      </c>
      <c r="C183" s="74" t="s">
        <v>177</v>
      </c>
      <c r="D183" s="82">
        <f aca="true" t="shared" si="30" ref="D183:L183">SUM(D180:D182)</f>
        <v>62648</v>
      </c>
      <c r="E183" s="58">
        <f t="shared" si="30"/>
        <v>0</v>
      </c>
      <c r="F183" s="59">
        <f>SUM(F180:F182)</f>
        <v>137000</v>
      </c>
      <c r="G183" s="58">
        <f>SUM(G180:G182)</f>
        <v>0</v>
      </c>
      <c r="H183" s="59">
        <f t="shared" si="30"/>
        <v>137000</v>
      </c>
      <c r="I183" s="58">
        <f t="shared" si="30"/>
        <v>0</v>
      </c>
      <c r="J183" s="59">
        <f t="shared" si="30"/>
        <v>97703</v>
      </c>
      <c r="K183" s="58">
        <f t="shared" si="30"/>
        <v>0</v>
      </c>
      <c r="L183" s="59">
        <f t="shared" si="30"/>
        <v>97703</v>
      </c>
    </row>
    <row r="184" spans="1:12" ht="12.75">
      <c r="A184" s="47"/>
      <c r="B184" s="73"/>
      <c r="C184" s="74"/>
      <c r="D184" s="99"/>
      <c r="E184" s="98"/>
      <c r="F184" s="87"/>
      <c r="G184" s="98"/>
      <c r="H184" s="99"/>
      <c r="I184" s="98"/>
      <c r="J184" s="87"/>
      <c r="K184" s="98"/>
      <c r="L184" s="87"/>
    </row>
    <row r="185" spans="1:12" ht="12.75">
      <c r="A185" s="47"/>
      <c r="B185" s="73">
        <v>72</v>
      </c>
      <c r="C185" s="74" t="s">
        <v>199</v>
      </c>
      <c r="D185" s="100"/>
      <c r="E185" s="61"/>
      <c r="F185" s="60"/>
      <c r="G185" s="61"/>
      <c r="H185" s="100"/>
      <c r="I185" s="61"/>
      <c r="J185" s="60"/>
      <c r="K185" s="61"/>
      <c r="L185" s="60"/>
    </row>
    <row r="186" spans="1:12" ht="27.75" customHeight="1">
      <c r="A186" s="47"/>
      <c r="B186" s="112" t="s">
        <v>193</v>
      </c>
      <c r="C186" s="74" t="s">
        <v>192</v>
      </c>
      <c r="D186" s="61">
        <v>0</v>
      </c>
      <c r="E186" s="61">
        <v>0</v>
      </c>
      <c r="F186" s="101">
        <v>50000</v>
      </c>
      <c r="G186" s="61">
        <v>0</v>
      </c>
      <c r="H186" s="57">
        <v>50000</v>
      </c>
      <c r="I186" s="61">
        <v>0</v>
      </c>
      <c r="J186" s="101">
        <v>68249</v>
      </c>
      <c r="K186" s="61">
        <v>0</v>
      </c>
      <c r="L186" s="101">
        <f>SUM(J186:K186)</f>
        <v>68249</v>
      </c>
    </row>
    <row r="187" spans="1:12" ht="38.25">
      <c r="A187" s="47"/>
      <c r="B187" s="112" t="s">
        <v>197</v>
      </c>
      <c r="C187" s="74" t="s">
        <v>215</v>
      </c>
      <c r="D187" s="61">
        <v>0</v>
      </c>
      <c r="E187" s="61">
        <v>0</v>
      </c>
      <c r="F187" s="101">
        <v>35000</v>
      </c>
      <c r="G187" s="61">
        <v>0</v>
      </c>
      <c r="H187" s="57">
        <v>35000</v>
      </c>
      <c r="I187" s="61">
        <v>0</v>
      </c>
      <c r="J187" s="101">
        <v>35000</v>
      </c>
      <c r="K187" s="61">
        <v>0</v>
      </c>
      <c r="L187" s="101">
        <f>SUM(J187:K187)</f>
        <v>35000</v>
      </c>
    </row>
    <row r="188" spans="1:12" ht="12.75">
      <c r="A188" s="47" t="s">
        <v>12</v>
      </c>
      <c r="B188" s="73">
        <v>72</v>
      </c>
      <c r="C188" s="74" t="s">
        <v>199</v>
      </c>
      <c r="D188" s="58">
        <f>D186</f>
        <v>0</v>
      </c>
      <c r="E188" s="58">
        <f>E186</f>
        <v>0</v>
      </c>
      <c r="F188" s="102">
        <f>SUM(F186:F187)</f>
        <v>85000</v>
      </c>
      <c r="G188" s="58">
        <f aca="true" t="shared" si="31" ref="G188:L188">SUM(G186:G187)</f>
        <v>0</v>
      </c>
      <c r="H188" s="102">
        <f t="shared" si="31"/>
        <v>85000</v>
      </c>
      <c r="I188" s="58">
        <f t="shared" si="31"/>
        <v>0</v>
      </c>
      <c r="J188" s="102">
        <f t="shared" si="31"/>
        <v>103249</v>
      </c>
      <c r="K188" s="58">
        <f t="shared" si="31"/>
        <v>0</v>
      </c>
      <c r="L188" s="102">
        <f t="shared" si="31"/>
        <v>103249</v>
      </c>
    </row>
    <row r="189" spans="1:12" ht="12.75">
      <c r="A189" s="47"/>
      <c r="B189" s="73"/>
      <c r="C189" s="74"/>
      <c r="D189" s="100"/>
      <c r="E189" s="61"/>
      <c r="F189" s="60"/>
      <c r="G189" s="61"/>
      <c r="H189" s="100"/>
      <c r="I189" s="61"/>
      <c r="J189" s="60"/>
      <c r="K189" s="61"/>
      <c r="L189" s="60"/>
    </row>
    <row r="190" spans="1:12" ht="12.75">
      <c r="A190" s="47"/>
      <c r="B190" s="73">
        <v>73</v>
      </c>
      <c r="C190" s="74" t="s">
        <v>200</v>
      </c>
      <c r="D190" s="100"/>
      <c r="E190" s="61"/>
      <c r="F190" s="60"/>
      <c r="G190" s="61"/>
      <c r="H190" s="100"/>
      <c r="I190" s="61"/>
      <c r="J190" s="60"/>
      <c r="K190" s="61"/>
      <c r="L190" s="60"/>
    </row>
    <row r="191" spans="1:12" ht="27.75" customHeight="1">
      <c r="A191" s="47"/>
      <c r="B191" s="112" t="s">
        <v>194</v>
      </c>
      <c r="C191" s="74" t="s">
        <v>195</v>
      </c>
      <c r="D191" s="61">
        <v>0</v>
      </c>
      <c r="E191" s="61">
        <v>0</v>
      </c>
      <c r="F191" s="60">
        <v>80000</v>
      </c>
      <c r="G191" s="61">
        <v>0</v>
      </c>
      <c r="H191" s="57">
        <v>80000</v>
      </c>
      <c r="I191" s="61">
        <v>0</v>
      </c>
      <c r="J191" s="60">
        <v>143660</v>
      </c>
      <c r="K191" s="61">
        <v>0</v>
      </c>
      <c r="L191" s="60">
        <f>SUM(J191:K191)</f>
        <v>143660</v>
      </c>
    </row>
    <row r="192" spans="1:12" ht="38.25">
      <c r="A192" s="47"/>
      <c r="B192" s="112" t="s">
        <v>210</v>
      </c>
      <c r="C192" s="74" t="s">
        <v>209</v>
      </c>
      <c r="D192" s="61">
        <v>0</v>
      </c>
      <c r="E192" s="61">
        <v>0</v>
      </c>
      <c r="F192" s="61">
        <v>0</v>
      </c>
      <c r="G192" s="61">
        <v>0</v>
      </c>
      <c r="H192" s="57">
        <v>10900</v>
      </c>
      <c r="I192" s="61">
        <v>0</v>
      </c>
      <c r="J192" s="118">
        <v>15000</v>
      </c>
      <c r="K192" s="61">
        <v>0</v>
      </c>
      <c r="L192" s="57">
        <f>SUM(J192:K192)</f>
        <v>15000</v>
      </c>
    </row>
    <row r="193" spans="1:12" ht="12.75">
      <c r="A193" s="81" t="s">
        <v>12</v>
      </c>
      <c r="B193" s="127">
        <v>73</v>
      </c>
      <c r="C193" s="126" t="s">
        <v>200</v>
      </c>
      <c r="D193" s="58">
        <f aca="true" t="shared" si="32" ref="D193:L193">D191+D192</f>
        <v>0</v>
      </c>
      <c r="E193" s="58">
        <f t="shared" si="32"/>
        <v>0</v>
      </c>
      <c r="F193" s="82">
        <f t="shared" si="32"/>
        <v>80000</v>
      </c>
      <c r="G193" s="58">
        <f t="shared" si="32"/>
        <v>0</v>
      </c>
      <c r="H193" s="82">
        <f t="shared" si="32"/>
        <v>90900</v>
      </c>
      <c r="I193" s="58">
        <f t="shared" si="32"/>
        <v>0</v>
      </c>
      <c r="J193" s="82">
        <f t="shared" si="32"/>
        <v>158660</v>
      </c>
      <c r="K193" s="58">
        <f t="shared" si="32"/>
        <v>0</v>
      </c>
      <c r="L193" s="82">
        <f t="shared" si="32"/>
        <v>158660</v>
      </c>
    </row>
    <row r="194" spans="1:12" ht="0.75" customHeight="1">
      <c r="A194" s="47"/>
      <c r="B194" s="73"/>
      <c r="C194" s="74"/>
      <c r="D194" s="100"/>
      <c r="E194" s="61"/>
      <c r="F194" s="60"/>
      <c r="G194" s="61"/>
      <c r="H194" s="100"/>
      <c r="I194" s="61"/>
      <c r="J194" s="60"/>
      <c r="K194" s="61"/>
      <c r="L194" s="60"/>
    </row>
    <row r="195" spans="1:12" ht="12.75">
      <c r="A195" s="47"/>
      <c r="B195" s="73">
        <v>74</v>
      </c>
      <c r="C195" s="74" t="s">
        <v>198</v>
      </c>
      <c r="D195" s="100"/>
      <c r="E195" s="61"/>
      <c r="F195" s="60"/>
      <c r="G195" s="61"/>
      <c r="H195" s="100"/>
      <c r="I195" s="61"/>
      <c r="J195" s="60"/>
      <c r="K195" s="61"/>
      <c r="L195" s="60"/>
    </row>
    <row r="196" spans="1:12" ht="51">
      <c r="A196" s="47"/>
      <c r="B196" s="112" t="s">
        <v>201</v>
      </c>
      <c r="C196" s="74" t="s">
        <v>216</v>
      </c>
      <c r="D196" s="61">
        <v>0</v>
      </c>
      <c r="E196" s="61">
        <v>0</v>
      </c>
      <c r="F196" s="60">
        <v>15000</v>
      </c>
      <c r="G196" s="61">
        <v>0</v>
      </c>
      <c r="H196" s="57">
        <v>15000</v>
      </c>
      <c r="I196" s="61">
        <v>0</v>
      </c>
      <c r="J196" s="60">
        <v>15000</v>
      </c>
      <c r="K196" s="61">
        <v>0</v>
      </c>
      <c r="L196" s="60">
        <f>SUM(J196:K196)</f>
        <v>15000</v>
      </c>
    </row>
    <row r="197" spans="1:12" ht="25.5">
      <c r="A197" s="47"/>
      <c r="B197" s="112" t="s">
        <v>212</v>
      </c>
      <c r="C197" s="74" t="s">
        <v>207</v>
      </c>
      <c r="D197" s="61">
        <v>0</v>
      </c>
      <c r="E197" s="61">
        <v>0</v>
      </c>
      <c r="F197" s="61">
        <v>0</v>
      </c>
      <c r="G197" s="61">
        <v>0</v>
      </c>
      <c r="H197" s="57">
        <v>30000</v>
      </c>
      <c r="I197" s="61">
        <v>0</v>
      </c>
      <c r="J197" s="60">
        <v>41066</v>
      </c>
      <c r="K197" s="61">
        <v>0</v>
      </c>
      <c r="L197" s="60">
        <f>SUM(J197:K197)</f>
        <v>41066</v>
      </c>
    </row>
    <row r="198" spans="1:12" ht="25.5">
      <c r="A198" s="47"/>
      <c r="B198" s="112" t="s">
        <v>213</v>
      </c>
      <c r="C198" s="74" t="s">
        <v>208</v>
      </c>
      <c r="D198" s="61">
        <v>0</v>
      </c>
      <c r="E198" s="61">
        <v>0</v>
      </c>
      <c r="F198" s="61">
        <v>0</v>
      </c>
      <c r="G198" s="61">
        <v>0</v>
      </c>
      <c r="H198" s="57">
        <v>15000</v>
      </c>
      <c r="I198" s="61">
        <v>0</v>
      </c>
      <c r="J198" s="60">
        <v>21300</v>
      </c>
      <c r="K198" s="61">
        <v>0</v>
      </c>
      <c r="L198" s="60">
        <f>SUM(J198:K198)</f>
        <v>21300</v>
      </c>
    </row>
    <row r="199" spans="1:12" ht="25.5">
      <c r="A199" s="47"/>
      <c r="B199" s="112" t="s">
        <v>211</v>
      </c>
      <c r="C199" s="74" t="s">
        <v>220</v>
      </c>
      <c r="D199" s="61">
        <v>0</v>
      </c>
      <c r="E199" s="61">
        <v>0</v>
      </c>
      <c r="F199" s="61">
        <v>0</v>
      </c>
      <c r="G199" s="61">
        <v>0</v>
      </c>
      <c r="H199" s="57">
        <v>20000</v>
      </c>
      <c r="I199" s="61">
        <v>0</v>
      </c>
      <c r="J199" s="118">
        <v>20000</v>
      </c>
      <c r="K199" s="61">
        <v>0</v>
      </c>
      <c r="L199" s="57">
        <f>SUM(J199:K199)</f>
        <v>20000</v>
      </c>
    </row>
    <row r="200" spans="1:12" ht="12.75">
      <c r="A200" s="47" t="s">
        <v>12</v>
      </c>
      <c r="B200" s="73">
        <v>74</v>
      </c>
      <c r="C200" s="74" t="s">
        <v>198</v>
      </c>
      <c r="D200" s="58">
        <f aca="true" t="shared" si="33" ref="D200:L200">D196+D197+D198+D199</f>
        <v>0</v>
      </c>
      <c r="E200" s="58">
        <f t="shared" si="33"/>
        <v>0</v>
      </c>
      <c r="F200" s="59">
        <f t="shared" si="33"/>
        <v>15000</v>
      </c>
      <c r="G200" s="58">
        <f t="shared" si="33"/>
        <v>0</v>
      </c>
      <c r="H200" s="59">
        <f t="shared" si="33"/>
        <v>80000</v>
      </c>
      <c r="I200" s="58">
        <f t="shared" si="33"/>
        <v>0</v>
      </c>
      <c r="J200" s="59">
        <f t="shared" si="33"/>
        <v>97366</v>
      </c>
      <c r="K200" s="58">
        <f t="shared" si="33"/>
        <v>0</v>
      </c>
      <c r="L200" s="59">
        <f t="shared" si="33"/>
        <v>97366</v>
      </c>
    </row>
    <row r="201" spans="1:12" ht="12.75">
      <c r="A201" s="47" t="s">
        <v>12</v>
      </c>
      <c r="B201" s="53">
        <v>1.101</v>
      </c>
      <c r="C201" s="71" t="s">
        <v>56</v>
      </c>
      <c r="D201" s="59">
        <f>D177+D160+D156+D153+D148+D143+D183+D188+D193+D200</f>
        <v>183321</v>
      </c>
      <c r="E201" s="123">
        <f aca="true" t="shared" si="34" ref="E201:L201">E177+E160+E156+E153+E148+E143+E183+E188+E193+E200</f>
        <v>0</v>
      </c>
      <c r="F201" s="59">
        <f t="shared" si="34"/>
        <v>781051</v>
      </c>
      <c r="G201" s="123">
        <f t="shared" si="34"/>
        <v>0</v>
      </c>
      <c r="H201" s="59">
        <f t="shared" si="34"/>
        <v>861354</v>
      </c>
      <c r="I201" s="123">
        <f t="shared" si="34"/>
        <v>0</v>
      </c>
      <c r="J201" s="59">
        <f t="shared" si="34"/>
        <v>1058562</v>
      </c>
      <c r="K201" s="123">
        <f t="shared" si="34"/>
        <v>0</v>
      </c>
      <c r="L201" s="59">
        <f t="shared" si="34"/>
        <v>1058562</v>
      </c>
    </row>
    <row r="202" spans="1:12" ht="12.75">
      <c r="A202" s="47"/>
      <c r="B202" s="53"/>
      <c r="C202" s="71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2.75">
      <c r="A203" s="47"/>
      <c r="B203" s="53">
        <v>1.102</v>
      </c>
      <c r="C203" s="71" t="s">
        <v>58</v>
      </c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2.75">
      <c r="A204" s="47"/>
      <c r="B204" s="51">
        <v>34</v>
      </c>
      <c r="C204" s="52" t="s">
        <v>17</v>
      </c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2.75">
      <c r="A205" s="47"/>
      <c r="B205" s="51">
        <v>45</v>
      </c>
      <c r="C205" s="52" t="s">
        <v>18</v>
      </c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2.75">
      <c r="A206" s="47"/>
      <c r="B206" s="110" t="s">
        <v>19</v>
      </c>
      <c r="C206" s="74" t="s">
        <v>161</v>
      </c>
      <c r="D206" s="57">
        <v>9802</v>
      </c>
      <c r="E206" s="61">
        <v>0</v>
      </c>
      <c r="F206" s="57">
        <v>1</v>
      </c>
      <c r="G206" s="61">
        <v>0</v>
      </c>
      <c r="H206" s="57">
        <v>1</v>
      </c>
      <c r="I206" s="61">
        <v>0</v>
      </c>
      <c r="J206" s="61">
        <v>0</v>
      </c>
      <c r="K206" s="61">
        <v>0</v>
      </c>
      <c r="L206" s="61">
        <f>SUM(J206:K206)</f>
        <v>0</v>
      </c>
    </row>
    <row r="207" spans="1:12" ht="12.75">
      <c r="A207" s="47"/>
      <c r="B207" s="75"/>
      <c r="C207" s="74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2.75">
      <c r="A208" s="47"/>
      <c r="B208" s="86">
        <v>46</v>
      </c>
      <c r="C208" s="74" t="s">
        <v>20</v>
      </c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2.75">
      <c r="A209" s="47"/>
      <c r="B209" s="110" t="s">
        <v>21</v>
      </c>
      <c r="C209" s="74" t="s">
        <v>161</v>
      </c>
      <c r="D209" s="57">
        <v>194</v>
      </c>
      <c r="E209" s="61">
        <v>0</v>
      </c>
      <c r="F209" s="57">
        <v>1</v>
      </c>
      <c r="G209" s="61">
        <v>0</v>
      </c>
      <c r="H209" s="57">
        <v>1431</v>
      </c>
      <c r="I209" s="61">
        <v>0</v>
      </c>
      <c r="J209" s="57">
        <v>5128</v>
      </c>
      <c r="K209" s="61">
        <v>0</v>
      </c>
      <c r="L209" s="57">
        <f>SUM(J209:K209)</f>
        <v>5128</v>
      </c>
    </row>
    <row r="210" spans="1:12" ht="12.75">
      <c r="A210" s="47"/>
      <c r="B210" s="75"/>
      <c r="C210" s="74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3.5" customHeight="1">
      <c r="A211" s="47"/>
      <c r="B211" s="86">
        <v>47</v>
      </c>
      <c r="C211" s="74" t="s">
        <v>22</v>
      </c>
      <c r="D211" s="60"/>
      <c r="E211" s="60"/>
      <c r="F211" s="46"/>
      <c r="G211" s="46"/>
      <c r="H211" s="46"/>
      <c r="I211" s="46"/>
      <c r="J211" s="46"/>
      <c r="K211" s="46"/>
      <c r="L211" s="46"/>
    </row>
    <row r="212" spans="1:12" ht="13.5" customHeight="1">
      <c r="A212" s="47"/>
      <c r="B212" s="110" t="s">
        <v>23</v>
      </c>
      <c r="C212" s="74" t="s">
        <v>161</v>
      </c>
      <c r="D212" s="61">
        <v>0</v>
      </c>
      <c r="E212" s="61">
        <v>0</v>
      </c>
      <c r="F212" s="57">
        <v>1</v>
      </c>
      <c r="G212" s="61">
        <v>0</v>
      </c>
      <c r="H212" s="60">
        <v>1</v>
      </c>
      <c r="I212" s="61">
        <v>0</v>
      </c>
      <c r="J212" s="61">
        <v>0</v>
      </c>
      <c r="K212" s="61">
        <v>0</v>
      </c>
      <c r="L212" s="61">
        <f>SUM(J212:K212)</f>
        <v>0</v>
      </c>
    </row>
    <row r="213" spans="1:12" ht="13.5" customHeight="1">
      <c r="A213" s="47"/>
      <c r="B213" s="75"/>
      <c r="C213" s="74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3.5" customHeight="1">
      <c r="A214" s="47"/>
      <c r="B214" s="86">
        <v>48</v>
      </c>
      <c r="C214" s="74" t="s">
        <v>24</v>
      </c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2.75">
      <c r="A215" s="47"/>
      <c r="B215" s="110" t="s">
        <v>25</v>
      </c>
      <c r="C215" s="74" t="s">
        <v>161</v>
      </c>
      <c r="D215" s="57">
        <v>1</v>
      </c>
      <c r="E215" s="61">
        <v>0</v>
      </c>
      <c r="F215" s="57">
        <v>1</v>
      </c>
      <c r="G215" s="61">
        <v>0</v>
      </c>
      <c r="H215" s="60">
        <v>1</v>
      </c>
      <c r="I215" s="61">
        <v>0</v>
      </c>
      <c r="J215" s="57">
        <v>815</v>
      </c>
      <c r="K215" s="61">
        <v>0</v>
      </c>
      <c r="L215" s="57">
        <f>SUM(J215:K215)</f>
        <v>815</v>
      </c>
    </row>
    <row r="216" spans="1:12" ht="13.5" customHeight="1">
      <c r="A216" s="47"/>
      <c r="B216" s="110" t="s">
        <v>155</v>
      </c>
      <c r="C216" s="74" t="s">
        <v>162</v>
      </c>
      <c r="D216" s="61">
        <v>0</v>
      </c>
      <c r="E216" s="61">
        <v>0</v>
      </c>
      <c r="F216" s="57">
        <v>1</v>
      </c>
      <c r="G216" s="61">
        <v>0</v>
      </c>
      <c r="H216" s="57">
        <v>1</v>
      </c>
      <c r="I216" s="61">
        <v>0</v>
      </c>
      <c r="J216" s="61">
        <v>0</v>
      </c>
      <c r="K216" s="61">
        <v>0</v>
      </c>
      <c r="L216" s="61">
        <f>SUM(J216:K216)</f>
        <v>0</v>
      </c>
    </row>
    <row r="217" spans="1:12" ht="38.25">
      <c r="A217" s="47"/>
      <c r="B217" s="110" t="s">
        <v>214</v>
      </c>
      <c r="C217" s="74" t="s">
        <v>221</v>
      </c>
      <c r="D217" s="61">
        <v>0</v>
      </c>
      <c r="E217" s="61">
        <v>0</v>
      </c>
      <c r="F217" s="61">
        <v>0</v>
      </c>
      <c r="G217" s="61">
        <v>0</v>
      </c>
      <c r="H217" s="57">
        <v>50000</v>
      </c>
      <c r="I217" s="61">
        <v>0</v>
      </c>
      <c r="J217" s="57">
        <v>75930</v>
      </c>
      <c r="K217" s="61">
        <v>0</v>
      </c>
      <c r="L217" s="60">
        <f>SUM(J217:K217)</f>
        <v>75930</v>
      </c>
    </row>
    <row r="218" spans="1:12" ht="13.5" customHeight="1">
      <c r="A218" s="47" t="s">
        <v>12</v>
      </c>
      <c r="B218" s="51">
        <v>34</v>
      </c>
      <c r="C218" s="52" t="s">
        <v>17</v>
      </c>
      <c r="D218" s="82">
        <f>SUM(D205:D217)</f>
        <v>9997</v>
      </c>
      <c r="E218" s="58">
        <f>SUM(E205:E217)</f>
        <v>0</v>
      </c>
      <c r="F218" s="82">
        <f>SUM(F205:F217)</f>
        <v>5</v>
      </c>
      <c r="G218" s="58">
        <f aca="true" t="shared" si="35" ref="G218:L218">SUM(G205:G217)</f>
        <v>0</v>
      </c>
      <c r="H218" s="82">
        <f t="shared" si="35"/>
        <v>51435</v>
      </c>
      <c r="I218" s="58">
        <f t="shared" si="35"/>
        <v>0</v>
      </c>
      <c r="J218" s="82">
        <f t="shared" si="35"/>
        <v>81873</v>
      </c>
      <c r="K218" s="58">
        <f t="shared" si="35"/>
        <v>0</v>
      </c>
      <c r="L218" s="82">
        <f t="shared" si="35"/>
        <v>81873</v>
      </c>
    </row>
    <row r="219" spans="1:12" ht="13.5" customHeight="1">
      <c r="A219" s="81" t="s">
        <v>12</v>
      </c>
      <c r="B219" s="129">
        <v>1.102</v>
      </c>
      <c r="C219" s="130" t="s">
        <v>58</v>
      </c>
      <c r="D219" s="59">
        <f aca="true" t="shared" si="36" ref="D219:K219">D218</f>
        <v>9997</v>
      </c>
      <c r="E219" s="58">
        <f t="shared" si="36"/>
        <v>0</v>
      </c>
      <c r="F219" s="82">
        <f>F218</f>
        <v>5</v>
      </c>
      <c r="G219" s="58">
        <f>G218</f>
        <v>0</v>
      </c>
      <c r="H219" s="59">
        <f t="shared" si="36"/>
        <v>51435</v>
      </c>
      <c r="I219" s="58">
        <f t="shared" si="36"/>
        <v>0</v>
      </c>
      <c r="J219" s="82">
        <f t="shared" si="36"/>
        <v>81873</v>
      </c>
      <c r="K219" s="58">
        <f t="shared" si="36"/>
        <v>0</v>
      </c>
      <c r="L219" s="82">
        <f>SUM(J219:K219)</f>
        <v>81873</v>
      </c>
    </row>
    <row r="220" spans="1:12" ht="13.5" customHeight="1">
      <c r="A220" s="47" t="s">
        <v>12</v>
      </c>
      <c r="B220" s="73">
        <v>1</v>
      </c>
      <c r="C220" s="74" t="s">
        <v>54</v>
      </c>
      <c r="D220" s="65">
        <f aca="true" t="shared" si="37" ref="D220:L220">D219+D201</f>
        <v>193318</v>
      </c>
      <c r="E220" s="64">
        <f t="shared" si="37"/>
        <v>0</v>
      </c>
      <c r="F220" s="65">
        <f t="shared" si="37"/>
        <v>781056</v>
      </c>
      <c r="G220" s="64">
        <f t="shared" si="37"/>
        <v>0</v>
      </c>
      <c r="H220" s="65">
        <f t="shared" si="37"/>
        <v>912789</v>
      </c>
      <c r="I220" s="64">
        <f t="shared" si="37"/>
        <v>0</v>
      </c>
      <c r="J220" s="65">
        <f t="shared" si="37"/>
        <v>1140435</v>
      </c>
      <c r="K220" s="64">
        <f t="shared" si="37"/>
        <v>0</v>
      </c>
      <c r="L220" s="65">
        <f t="shared" si="37"/>
        <v>1140435</v>
      </c>
    </row>
    <row r="221" spans="1:12" ht="3.75" customHeight="1">
      <c r="A221" s="47"/>
      <c r="B221" s="73"/>
      <c r="C221" s="74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3.5" customHeight="1">
      <c r="A222" s="47"/>
      <c r="B222" s="73">
        <v>2</v>
      </c>
      <c r="C222" s="74" t="s">
        <v>59</v>
      </c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3.5" customHeight="1">
      <c r="A223" s="47"/>
      <c r="B223" s="53">
        <v>2.106</v>
      </c>
      <c r="C223" s="71" t="s">
        <v>60</v>
      </c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25.5">
      <c r="A224" s="47"/>
      <c r="B224" s="51">
        <v>61</v>
      </c>
      <c r="C224" s="74" t="s">
        <v>167</v>
      </c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25.5">
      <c r="A225" s="47"/>
      <c r="B225" s="111" t="s">
        <v>62</v>
      </c>
      <c r="C225" s="74" t="s">
        <v>116</v>
      </c>
      <c r="D225" s="57">
        <v>376</v>
      </c>
      <c r="E225" s="61">
        <v>0</v>
      </c>
      <c r="F225" s="57">
        <v>1</v>
      </c>
      <c r="G225" s="61">
        <v>0</v>
      </c>
      <c r="H225" s="60">
        <v>1697</v>
      </c>
      <c r="I225" s="61">
        <v>0</v>
      </c>
      <c r="J225" s="57">
        <v>1533</v>
      </c>
      <c r="K225" s="61">
        <v>0</v>
      </c>
      <c r="L225" s="57">
        <f aca="true" t="shared" si="38" ref="L225:L230">SUM(J225:K225)</f>
        <v>1533</v>
      </c>
    </row>
    <row r="226" spans="1:12" ht="25.5">
      <c r="A226" s="47"/>
      <c r="B226" s="111" t="s">
        <v>66</v>
      </c>
      <c r="C226" s="74" t="s">
        <v>222</v>
      </c>
      <c r="D226" s="61">
        <v>0</v>
      </c>
      <c r="E226" s="61">
        <v>0</v>
      </c>
      <c r="F226" s="57">
        <v>1800</v>
      </c>
      <c r="G226" s="61">
        <v>0</v>
      </c>
      <c r="H226" s="60">
        <v>1800</v>
      </c>
      <c r="I226" s="61">
        <v>0</v>
      </c>
      <c r="J226" s="61">
        <v>0</v>
      </c>
      <c r="K226" s="61">
        <v>0</v>
      </c>
      <c r="L226" s="61">
        <f t="shared" si="38"/>
        <v>0</v>
      </c>
    </row>
    <row r="227" spans="1:12" ht="25.5">
      <c r="A227" s="47"/>
      <c r="B227" s="111" t="s">
        <v>73</v>
      </c>
      <c r="C227" s="74" t="s">
        <v>223</v>
      </c>
      <c r="D227" s="57">
        <v>25580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f t="shared" si="38"/>
        <v>0</v>
      </c>
    </row>
    <row r="228" spans="1:12" ht="25.5">
      <c r="A228" s="47"/>
      <c r="B228" s="111" t="s">
        <v>140</v>
      </c>
      <c r="C228" s="74" t="s">
        <v>143</v>
      </c>
      <c r="D228" s="57">
        <v>12300</v>
      </c>
      <c r="E228" s="61">
        <v>0</v>
      </c>
      <c r="F228" s="57">
        <v>1</v>
      </c>
      <c r="G228" s="61">
        <v>0</v>
      </c>
      <c r="H228" s="60">
        <v>1</v>
      </c>
      <c r="I228" s="61">
        <v>0</v>
      </c>
      <c r="J228" s="61">
        <v>0</v>
      </c>
      <c r="K228" s="61">
        <v>0</v>
      </c>
      <c r="L228" s="61">
        <f t="shared" si="38"/>
        <v>0</v>
      </c>
    </row>
    <row r="229" spans="1:12" ht="25.5">
      <c r="A229" s="47"/>
      <c r="B229" s="111" t="s">
        <v>149</v>
      </c>
      <c r="C229" s="74" t="s">
        <v>188</v>
      </c>
      <c r="D229" s="57">
        <v>5000</v>
      </c>
      <c r="E229" s="61">
        <v>0</v>
      </c>
      <c r="F229" s="57">
        <v>1</v>
      </c>
      <c r="G229" s="61">
        <v>0</v>
      </c>
      <c r="H229" s="57">
        <v>1</v>
      </c>
      <c r="I229" s="61">
        <v>0</v>
      </c>
      <c r="J229" s="61">
        <v>0</v>
      </c>
      <c r="K229" s="61">
        <v>0</v>
      </c>
      <c r="L229" s="61">
        <f t="shared" si="38"/>
        <v>0</v>
      </c>
    </row>
    <row r="230" spans="1:12" ht="25.5">
      <c r="A230" s="47"/>
      <c r="B230" s="111" t="s">
        <v>150</v>
      </c>
      <c r="C230" s="74" t="s">
        <v>189</v>
      </c>
      <c r="D230" s="57">
        <v>5000</v>
      </c>
      <c r="E230" s="61">
        <v>0</v>
      </c>
      <c r="F230" s="57">
        <v>1</v>
      </c>
      <c r="G230" s="61">
        <v>0</v>
      </c>
      <c r="H230" s="57">
        <v>1</v>
      </c>
      <c r="I230" s="61">
        <v>0</v>
      </c>
      <c r="J230" s="61">
        <v>0</v>
      </c>
      <c r="K230" s="61">
        <v>0</v>
      </c>
      <c r="L230" s="61">
        <f t="shared" si="38"/>
        <v>0</v>
      </c>
    </row>
    <row r="231" spans="1:12" ht="25.5">
      <c r="A231" s="47" t="s">
        <v>12</v>
      </c>
      <c r="B231" s="51">
        <v>61</v>
      </c>
      <c r="C231" s="74" t="s">
        <v>167</v>
      </c>
      <c r="D231" s="59">
        <f aca="true" t="shared" si="39" ref="D231:L231">SUM(D225:D230)</f>
        <v>48256</v>
      </c>
      <c r="E231" s="58">
        <f t="shared" si="39"/>
        <v>0</v>
      </c>
      <c r="F231" s="82">
        <f t="shared" si="39"/>
        <v>1804</v>
      </c>
      <c r="G231" s="58">
        <f t="shared" si="39"/>
        <v>0</v>
      </c>
      <c r="H231" s="59">
        <f t="shared" si="39"/>
        <v>3500</v>
      </c>
      <c r="I231" s="58">
        <f t="shared" si="39"/>
        <v>0</v>
      </c>
      <c r="J231" s="82">
        <f t="shared" si="39"/>
        <v>1533</v>
      </c>
      <c r="K231" s="58">
        <f t="shared" si="39"/>
        <v>0</v>
      </c>
      <c r="L231" s="82">
        <f t="shared" si="39"/>
        <v>1533</v>
      </c>
    </row>
    <row r="232" spans="1:12" ht="3.75" customHeight="1">
      <c r="A232" s="47"/>
      <c r="B232" s="51"/>
      <c r="C232" s="74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25.5">
      <c r="A233" s="47"/>
      <c r="B233" s="51">
        <v>62</v>
      </c>
      <c r="C233" s="74" t="s">
        <v>118</v>
      </c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25.5">
      <c r="A234" s="47"/>
      <c r="B234" s="111" t="s">
        <v>132</v>
      </c>
      <c r="C234" s="74" t="s">
        <v>135</v>
      </c>
      <c r="D234" s="61">
        <v>0</v>
      </c>
      <c r="E234" s="61">
        <v>0</v>
      </c>
      <c r="F234" s="57">
        <v>1</v>
      </c>
      <c r="G234" s="61">
        <v>0</v>
      </c>
      <c r="H234" s="57">
        <v>1</v>
      </c>
      <c r="I234" s="61">
        <v>0</v>
      </c>
      <c r="J234" s="61">
        <v>0</v>
      </c>
      <c r="K234" s="61">
        <v>0</v>
      </c>
      <c r="L234" s="61">
        <f>SUM(J234:K234)</f>
        <v>0</v>
      </c>
    </row>
    <row r="235" spans="1:12" ht="25.5">
      <c r="A235" s="47"/>
      <c r="B235" s="111" t="s">
        <v>133</v>
      </c>
      <c r="C235" s="74" t="s">
        <v>136</v>
      </c>
      <c r="D235" s="61">
        <v>0</v>
      </c>
      <c r="E235" s="61">
        <v>0</v>
      </c>
      <c r="F235" s="57">
        <v>1</v>
      </c>
      <c r="G235" s="61">
        <v>0</v>
      </c>
      <c r="H235" s="57">
        <v>1</v>
      </c>
      <c r="I235" s="61">
        <v>0</v>
      </c>
      <c r="J235" s="61">
        <v>0</v>
      </c>
      <c r="K235" s="61">
        <v>0</v>
      </c>
      <c r="L235" s="61">
        <f>SUM(J235:K235)</f>
        <v>0</v>
      </c>
    </row>
    <row r="236" spans="1:12" ht="25.5">
      <c r="A236" s="47"/>
      <c r="B236" s="111" t="s">
        <v>134</v>
      </c>
      <c r="C236" s="74" t="s">
        <v>137</v>
      </c>
      <c r="D236" s="61">
        <v>0</v>
      </c>
      <c r="E236" s="61">
        <v>0</v>
      </c>
      <c r="F236" s="57">
        <v>1</v>
      </c>
      <c r="G236" s="64">
        <v>0</v>
      </c>
      <c r="H236" s="119">
        <v>1</v>
      </c>
      <c r="I236" s="64">
        <v>0</v>
      </c>
      <c r="J236" s="61">
        <v>0</v>
      </c>
      <c r="K236" s="64">
        <v>0</v>
      </c>
      <c r="L236" s="64">
        <f>SUM(J236:K236)</f>
        <v>0</v>
      </c>
    </row>
    <row r="237" spans="1:12" ht="25.5">
      <c r="A237" s="47" t="s">
        <v>12</v>
      </c>
      <c r="B237" s="51">
        <v>62</v>
      </c>
      <c r="C237" s="74" t="s">
        <v>117</v>
      </c>
      <c r="D237" s="58">
        <f aca="true" t="shared" si="40" ref="D237:L237">SUM(D234:D236)</f>
        <v>0</v>
      </c>
      <c r="E237" s="58">
        <f t="shared" si="40"/>
        <v>0</v>
      </c>
      <c r="F237" s="82">
        <f>SUM(F234:F236)</f>
        <v>3</v>
      </c>
      <c r="G237" s="58">
        <f>SUM(G234:G236)</f>
        <v>0</v>
      </c>
      <c r="H237" s="82">
        <f t="shared" si="40"/>
        <v>3</v>
      </c>
      <c r="I237" s="58">
        <f t="shared" si="40"/>
        <v>0</v>
      </c>
      <c r="J237" s="58">
        <f t="shared" si="40"/>
        <v>0</v>
      </c>
      <c r="K237" s="58">
        <f t="shared" si="40"/>
        <v>0</v>
      </c>
      <c r="L237" s="58">
        <f t="shared" si="40"/>
        <v>0</v>
      </c>
    </row>
    <row r="238" spans="1:12" ht="3.75" customHeight="1">
      <c r="A238" s="47"/>
      <c r="B238" s="51"/>
      <c r="C238" s="74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25.5">
      <c r="A239" s="47"/>
      <c r="B239" s="51">
        <v>63</v>
      </c>
      <c r="C239" s="74" t="s">
        <v>144</v>
      </c>
      <c r="D239" s="65"/>
      <c r="E239" s="65"/>
      <c r="F239" s="65"/>
      <c r="G239" s="65"/>
      <c r="H239" s="65"/>
      <c r="I239" s="65"/>
      <c r="J239" s="65"/>
      <c r="K239" s="65"/>
      <c r="L239" s="65"/>
    </row>
    <row r="240" spans="1:12" ht="25.5">
      <c r="A240" s="81"/>
      <c r="B240" s="133" t="s">
        <v>138</v>
      </c>
      <c r="C240" s="126" t="s">
        <v>139</v>
      </c>
      <c r="D240" s="64">
        <v>0</v>
      </c>
      <c r="E240" s="64">
        <v>0</v>
      </c>
      <c r="F240" s="119">
        <v>1</v>
      </c>
      <c r="G240" s="64">
        <v>0</v>
      </c>
      <c r="H240" s="119">
        <v>1</v>
      </c>
      <c r="I240" s="64">
        <v>0</v>
      </c>
      <c r="J240" s="64">
        <v>0</v>
      </c>
      <c r="K240" s="64">
        <v>0</v>
      </c>
      <c r="L240" s="64">
        <f>SUM(J240:K240)</f>
        <v>0</v>
      </c>
    </row>
    <row r="241" spans="1:12" ht="25.5">
      <c r="A241" s="47" t="s">
        <v>12</v>
      </c>
      <c r="B241" s="51">
        <v>63</v>
      </c>
      <c r="C241" s="74" t="s">
        <v>144</v>
      </c>
      <c r="D241" s="64">
        <f aca="true" t="shared" si="41" ref="D241:L241">SUM(D240:D240)</f>
        <v>0</v>
      </c>
      <c r="E241" s="64">
        <f t="shared" si="41"/>
        <v>0</v>
      </c>
      <c r="F241" s="119">
        <f>SUM(F240:F240)</f>
        <v>1</v>
      </c>
      <c r="G241" s="64">
        <f>SUM(G240:G240)</f>
        <v>0</v>
      </c>
      <c r="H241" s="119">
        <f t="shared" si="41"/>
        <v>1</v>
      </c>
      <c r="I241" s="64">
        <f t="shared" si="41"/>
        <v>0</v>
      </c>
      <c r="J241" s="64">
        <f t="shared" si="41"/>
        <v>0</v>
      </c>
      <c r="K241" s="64">
        <f t="shared" si="41"/>
        <v>0</v>
      </c>
      <c r="L241" s="64">
        <f t="shared" si="41"/>
        <v>0</v>
      </c>
    </row>
    <row r="242" spans="1:12" ht="12.75">
      <c r="A242" s="47" t="s">
        <v>12</v>
      </c>
      <c r="B242" s="53">
        <v>2.106</v>
      </c>
      <c r="C242" s="71" t="s">
        <v>60</v>
      </c>
      <c r="D242" s="59">
        <f aca="true" t="shared" si="42" ref="D242:K242">+D231+D241+D237</f>
        <v>48256</v>
      </c>
      <c r="E242" s="58">
        <f t="shared" si="42"/>
        <v>0</v>
      </c>
      <c r="F242" s="82">
        <f>+F231+F241+F237</f>
        <v>1808</v>
      </c>
      <c r="G242" s="58">
        <f>+G231+G241+G237</f>
        <v>0</v>
      </c>
      <c r="H242" s="59">
        <f t="shared" si="42"/>
        <v>3504</v>
      </c>
      <c r="I242" s="58">
        <f t="shared" si="42"/>
        <v>0</v>
      </c>
      <c r="J242" s="82">
        <f t="shared" si="42"/>
        <v>1533</v>
      </c>
      <c r="K242" s="58">
        <f t="shared" si="42"/>
        <v>0</v>
      </c>
      <c r="L242" s="82">
        <f>SUM(J242:K242)</f>
        <v>1533</v>
      </c>
    </row>
    <row r="243" spans="1:12" ht="12.75">
      <c r="A243" s="47" t="s">
        <v>12</v>
      </c>
      <c r="B243" s="73">
        <v>2</v>
      </c>
      <c r="C243" s="74" t="s">
        <v>59</v>
      </c>
      <c r="D243" s="46">
        <f aca="true" t="shared" si="43" ref="D243:K243">D242</f>
        <v>48256</v>
      </c>
      <c r="E243" s="56">
        <f t="shared" si="43"/>
        <v>0</v>
      </c>
      <c r="F243" s="76">
        <f>F242</f>
        <v>1808</v>
      </c>
      <c r="G243" s="56">
        <f>G242</f>
        <v>0</v>
      </c>
      <c r="H243" s="46">
        <f t="shared" si="43"/>
        <v>3504</v>
      </c>
      <c r="I243" s="56">
        <f t="shared" si="43"/>
        <v>0</v>
      </c>
      <c r="J243" s="76">
        <f t="shared" si="43"/>
        <v>1533</v>
      </c>
      <c r="K243" s="56">
        <f t="shared" si="43"/>
        <v>0</v>
      </c>
      <c r="L243" s="76">
        <f>SUM(J243:K243)</f>
        <v>1533</v>
      </c>
    </row>
    <row r="244" spans="1:12" ht="25.5">
      <c r="A244" s="47" t="s">
        <v>12</v>
      </c>
      <c r="B244" s="70">
        <v>4215</v>
      </c>
      <c r="C244" s="71" t="s">
        <v>142</v>
      </c>
      <c r="D244" s="59">
        <f aca="true" t="shared" si="44" ref="D244:K244">D243+D220</f>
        <v>241574</v>
      </c>
      <c r="E244" s="58">
        <f t="shared" si="44"/>
        <v>0</v>
      </c>
      <c r="F244" s="59">
        <f t="shared" si="44"/>
        <v>782864</v>
      </c>
      <c r="G244" s="58">
        <f t="shared" si="44"/>
        <v>0</v>
      </c>
      <c r="H244" s="59">
        <f t="shared" si="44"/>
        <v>916293</v>
      </c>
      <c r="I244" s="58">
        <f t="shared" si="44"/>
        <v>0</v>
      </c>
      <c r="J244" s="59">
        <f t="shared" si="44"/>
        <v>1141968</v>
      </c>
      <c r="K244" s="58">
        <f t="shared" si="44"/>
        <v>0</v>
      </c>
      <c r="L244" s="59">
        <f>SUM(J244:K244)</f>
        <v>1141968</v>
      </c>
    </row>
    <row r="245" spans="1:12" ht="12.75">
      <c r="A245" s="90" t="s">
        <v>12</v>
      </c>
      <c r="B245" s="91"/>
      <c r="C245" s="92" t="s">
        <v>55</v>
      </c>
      <c r="D245" s="46">
        <f aca="true" t="shared" si="45" ref="D245:K245">D244</f>
        <v>241574</v>
      </c>
      <c r="E245" s="56">
        <f t="shared" si="45"/>
        <v>0</v>
      </c>
      <c r="F245" s="46">
        <f>F244</f>
        <v>782864</v>
      </c>
      <c r="G245" s="56">
        <f>G244</f>
        <v>0</v>
      </c>
      <c r="H245" s="46">
        <f t="shared" si="45"/>
        <v>916293</v>
      </c>
      <c r="I245" s="56">
        <f t="shared" si="45"/>
        <v>0</v>
      </c>
      <c r="J245" s="46">
        <f t="shared" si="45"/>
        <v>1141968</v>
      </c>
      <c r="K245" s="56">
        <f t="shared" si="45"/>
        <v>0</v>
      </c>
      <c r="L245" s="46">
        <f>SUM(J245:K245)</f>
        <v>1141968</v>
      </c>
    </row>
    <row r="246" spans="1:12" ht="12.75">
      <c r="A246" s="90" t="s">
        <v>12</v>
      </c>
      <c r="B246" s="91"/>
      <c r="C246" s="92" t="s">
        <v>5</v>
      </c>
      <c r="D246" s="59">
        <f aca="true" t="shared" si="46" ref="D246:K246">D245+D130</f>
        <v>276659</v>
      </c>
      <c r="E246" s="59">
        <f t="shared" si="46"/>
        <v>85659</v>
      </c>
      <c r="F246" s="59">
        <f t="shared" si="46"/>
        <v>807298</v>
      </c>
      <c r="G246" s="59">
        <f t="shared" si="46"/>
        <v>83677</v>
      </c>
      <c r="H246" s="59">
        <f t="shared" si="46"/>
        <v>972328</v>
      </c>
      <c r="I246" s="59">
        <f t="shared" si="46"/>
        <v>83655</v>
      </c>
      <c r="J246" s="59">
        <f t="shared" si="46"/>
        <v>1184394</v>
      </c>
      <c r="K246" s="59">
        <f t="shared" si="46"/>
        <v>90678</v>
      </c>
      <c r="L246" s="59">
        <f>SUM(J246:K246)</f>
        <v>1275072</v>
      </c>
    </row>
    <row r="247" spans="1:12" ht="12.75">
      <c r="A247" s="47"/>
      <c r="B247" s="93"/>
      <c r="C247" s="105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5" customHeight="1">
      <c r="A248" s="1"/>
      <c r="B248" s="2"/>
      <c r="C248" s="9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4:12" ht="12.75"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4:12" ht="12.75"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4:12" ht="12.75"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4:12" ht="12.75"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4:12" ht="12.75"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4:12" ht="12.75"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4:12" ht="12.75"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6:11" ht="12.75">
      <c r="F256" s="16"/>
      <c r="G256" s="16"/>
      <c r="H256" s="16"/>
      <c r="I256" s="16"/>
      <c r="K256" s="16"/>
    </row>
    <row r="257" spans="6:11" ht="12.75">
      <c r="F257" s="16"/>
      <c r="G257" s="16"/>
      <c r="H257" s="16"/>
      <c r="I257" s="16"/>
      <c r="K257" s="16"/>
    </row>
    <row r="258" spans="6:11" ht="12.75">
      <c r="F258" s="16"/>
      <c r="G258" s="16"/>
      <c r="H258" s="16"/>
      <c r="I258" s="16"/>
      <c r="K258" s="16"/>
    </row>
    <row r="259" spans="6:11" ht="12.75">
      <c r="F259" s="16"/>
      <c r="G259" s="16"/>
      <c r="H259" s="16"/>
      <c r="I259" s="16"/>
      <c r="K259" s="16"/>
    </row>
    <row r="260" spans="6:11" ht="12.75">
      <c r="F260" s="16"/>
      <c r="G260" s="16"/>
      <c r="H260" s="16"/>
      <c r="I260" s="16"/>
      <c r="K260" s="16"/>
    </row>
  </sheetData>
  <sheetProtection/>
  <autoFilter ref="A17:L248"/>
  <mergeCells count="8">
    <mergeCell ref="H16:I16"/>
    <mergeCell ref="J15:L15"/>
    <mergeCell ref="J16:L16"/>
    <mergeCell ref="D16:E16"/>
    <mergeCell ref="F16:G16"/>
    <mergeCell ref="D15:E15"/>
    <mergeCell ref="F15:G15"/>
    <mergeCell ref="H15:I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5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2012-06-21T15:18:32Z</cp:lastPrinted>
  <dcterms:created xsi:type="dcterms:W3CDTF">2004-06-02T16:24:36Z</dcterms:created>
  <dcterms:modified xsi:type="dcterms:W3CDTF">2012-06-23T10:15:52Z</dcterms:modified>
  <cp:category/>
  <cp:version/>
  <cp:contentType/>
  <cp:contentStatus/>
</cp:coreProperties>
</file>